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45621"/>
</workbook>
</file>

<file path=xl/calcChain.xml><?xml version="1.0" encoding="utf-8"?>
<calcChain xmlns="http://schemas.openxmlformats.org/spreadsheetml/2006/main">
  <c r="K957" i="2" l="1"/>
  <c r="K901" i="2"/>
  <c r="K905" i="2" l="1"/>
  <c r="K375" i="2" l="1"/>
  <c r="K395" i="2"/>
  <c r="K60" i="2"/>
  <c r="K84" i="2"/>
  <c r="K440" i="2"/>
  <c r="K934" i="2"/>
  <c r="K936" i="2"/>
  <c r="K978" i="2"/>
  <c r="K913" i="2"/>
  <c r="K821" i="2"/>
  <c r="K814" i="2"/>
  <c r="K806" i="2"/>
  <c r="K930" i="2" l="1"/>
  <c r="K928" i="2"/>
  <c r="K873" i="2"/>
  <c r="K830" i="2"/>
  <c r="K828" i="2"/>
  <c r="K826" i="2"/>
  <c r="K800" i="2"/>
  <c r="K712" i="2"/>
  <c r="K710" i="2"/>
  <c r="K443" i="2"/>
  <c r="K347" i="2"/>
  <c r="K268" i="2"/>
  <c r="K825" i="2" l="1"/>
  <c r="K638" i="2"/>
  <c r="K637" i="2" s="1"/>
  <c r="K836" i="2" l="1"/>
  <c r="K835" i="2"/>
  <c r="K748" i="2" l="1"/>
  <c r="K1059" i="2" l="1"/>
  <c r="K595" i="2" l="1"/>
  <c r="K1002" i="2" l="1"/>
  <c r="K926" i="2"/>
  <c r="K867" i="2"/>
  <c r="K808" i="2"/>
  <c r="K804" i="2"/>
  <c r="K785" i="2"/>
  <c r="K693" i="2"/>
  <c r="K364" i="2" l="1"/>
  <c r="K496" i="2" l="1"/>
  <c r="K498" i="2"/>
  <c r="K615" i="2" l="1"/>
  <c r="K476" i="2" l="1"/>
  <c r="K414" i="2"/>
  <c r="K706" i="2" l="1"/>
  <c r="K1065" i="2" l="1"/>
  <c r="K932" i="2"/>
  <c r="K855" i="2"/>
  <c r="K802" i="2"/>
  <c r="K739" i="2"/>
  <c r="K601" i="2" l="1"/>
  <c r="K581" i="2"/>
  <c r="K583" i="2"/>
  <c r="K580" i="2" l="1"/>
  <c r="K579" i="2" s="1"/>
  <c r="K188" i="2"/>
  <c r="K151" i="2"/>
  <c r="K617" i="2" l="1"/>
  <c r="K317" i="2" l="1"/>
  <c r="K1069" i="2" l="1"/>
  <c r="K966" i="2"/>
  <c r="K938" i="2"/>
  <c r="K630" i="2"/>
  <c r="K628" i="2"/>
  <c r="K626" i="2"/>
  <c r="K607" i="2"/>
  <c r="K594" i="2"/>
  <c r="K593" i="2" s="1"/>
  <c r="K413" i="2"/>
  <c r="K412" i="2" s="1"/>
  <c r="K406" i="2"/>
  <c r="K106" i="2"/>
  <c r="K105" i="2" s="1"/>
  <c r="K104" i="2" s="1"/>
  <c r="K76" i="2"/>
  <c r="K220" i="2" l="1"/>
  <c r="K174" i="2"/>
  <c r="K180" i="2" l="1"/>
  <c r="K71" i="2" l="1"/>
  <c r="K991" i="2" l="1"/>
  <c r="K960" i="2" l="1"/>
  <c r="K952" i="2"/>
  <c r="K573" i="2"/>
  <c r="K403" i="2"/>
  <c r="K368" i="2"/>
  <c r="K360" i="2"/>
  <c r="K356" i="2"/>
  <c r="K94" i="2"/>
  <c r="K63" i="2"/>
  <c r="K204" i="2" l="1"/>
  <c r="K659" i="2" l="1"/>
  <c r="K433" i="2"/>
  <c r="K887" i="2"/>
  <c r="K549" i="2"/>
  <c r="K52" i="2" l="1"/>
  <c r="K39" i="2"/>
  <c r="K229" i="2" l="1"/>
  <c r="K110" i="2" l="1"/>
  <c r="K263" i="2"/>
  <c r="K139" i="2"/>
  <c r="K380" i="2"/>
  <c r="K1004" i="2" l="1"/>
  <c r="K1006" i="2"/>
  <c r="K1000" i="2"/>
  <c r="K996" i="2"/>
  <c r="K958" i="2"/>
  <c r="K731" i="2"/>
  <c r="K560" i="2"/>
  <c r="K558" i="2"/>
  <c r="K519" i="2"/>
  <c r="K425" i="2"/>
  <c r="K308" i="2"/>
  <c r="K274" i="2" l="1"/>
  <c r="K969" i="2" l="1"/>
  <c r="K603" i="2"/>
  <c r="K437" i="2"/>
  <c r="K389" i="2"/>
  <c r="K235" i="2"/>
  <c r="K632" i="2"/>
  <c r="K113" i="2" l="1"/>
  <c r="K950" i="2" l="1"/>
  <c r="K908" i="2"/>
  <c r="K881" i="2"/>
  <c r="K837" i="2"/>
  <c r="K839" i="2"/>
  <c r="K834" i="2"/>
  <c r="K613" i="2"/>
  <c r="K611" i="2"/>
  <c r="K567" i="2"/>
  <c r="K566" i="2" s="1"/>
  <c r="K565" i="2" s="1"/>
  <c r="K526" i="2"/>
  <c r="K833" i="2" l="1"/>
  <c r="K122" i="2"/>
  <c r="K778" i="2" l="1"/>
  <c r="K176" i="2"/>
  <c r="K173" i="2" s="1"/>
  <c r="K980" i="2"/>
  <c r="K976" i="2"/>
  <c r="K974" i="2"/>
  <c r="K972" i="2"/>
  <c r="K964" i="2"/>
  <c r="K956" i="2"/>
  <c r="K955" i="2" s="1"/>
  <c r="K948" i="2"/>
  <c r="K946" i="2"/>
  <c r="K944" i="2"/>
  <c r="K941" i="2"/>
  <c r="K940" i="2" s="1"/>
  <c r="K924" i="2"/>
  <c r="K922" i="2"/>
  <c r="K920" i="2"/>
  <c r="K918" i="2"/>
  <c r="K917" i="2" s="1"/>
  <c r="K911" i="2"/>
  <c r="K906" i="2"/>
  <c r="K902" i="2"/>
  <c r="K900" i="2"/>
  <c r="K898" i="2"/>
  <c r="K894" i="2"/>
  <c r="K893" i="2" s="1"/>
  <c r="K891" i="2"/>
  <c r="K889" i="2"/>
  <c r="K884" i="2"/>
  <c r="K879" i="2"/>
  <c r="K877" i="2"/>
  <c r="K869" i="2"/>
  <c r="K865" i="2"/>
  <c r="K863" i="2"/>
  <c r="K861" i="2"/>
  <c r="K857" i="2"/>
  <c r="K853" i="2"/>
  <c r="K849" i="2"/>
  <c r="K851" i="2"/>
  <c r="K844" i="2"/>
  <c r="K842" i="2"/>
  <c r="K823" i="2"/>
  <c r="K818" i="2"/>
  <c r="K816" i="2"/>
  <c r="K811" i="2"/>
  <c r="K798" i="2"/>
  <c r="K796" i="2"/>
  <c r="K794" i="2"/>
  <c r="K792" i="2"/>
  <c r="K790" i="2"/>
  <c r="K788" i="2"/>
  <c r="K783" i="2"/>
  <c r="K782" i="2" s="1"/>
  <c r="K780" i="2"/>
  <c r="K775" i="2"/>
  <c r="K773" i="2"/>
  <c r="K771" i="2"/>
  <c r="K769" i="2"/>
  <c r="K765" i="2"/>
  <c r="K767" i="2"/>
  <c r="K763" i="2"/>
  <c r="K754" i="2"/>
  <c r="K750" i="2"/>
  <c r="K730" i="2"/>
  <c r="K729" i="2" s="1"/>
  <c r="K727" i="2"/>
  <c r="K726" i="2" s="1"/>
  <c r="K724" i="2"/>
  <c r="K723" i="2" s="1"/>
  <c r="K720" i="2"/>
  <c r="K718" i="2"/>
  <c r="K716" i="2"/>
  <c r="K702" i="2"/>
  <c r="K696" i="2"/>
  <c r="K691" i="2"/>
  <c r="K689" i="2"/>
  <c r="K687" i="2"/>
  <c r="K685" i="2"/>
  <c r="K680" i="2"/>
  <c r="K678" i="2"/>
  <c r="K676" i="2"/>
  <c r="K673" i="2"/>
  <c r="K671" i="2"/>
  <c r="K669" i="2"/>
  <c r="K658" i="2"/>
  <c r="K657" i="2" s="1"/>
  <c r="K655" i="2"/>
  <c r="K654" i="2"/>
  <c r="K653" i="2" s="1"/>
  <c r="K651" i="2"/>
  <c r="K646" i="2"/>
  <c r="K644" i="2"/>
  <c r="K641" i="2"/>
  <c r="K640" i="2" s="1"/>
  <c r="K624" i="2"/>
  <c r="K622" i="2"/>
  <c r="K619" i="2"/>
  <c r="K610" i="2" s="1"/>
  <c r="K605" i="2"/>
  <c r="K600" i="2" s="1"/>
  <c r="K599" i="2" s="1"/>
  <c r="K591" i="2"/>
  <c r="K590" i="2" s="1"/>
  <c r="K589" i="2" s="1"/>
  <c r="K587" i="2"/>
  <c r="K586" i="2" s="1"/>
  <c r="K585" i="2" s="1"/>
  <c r="K577" i="2"/>
  <c r="K576" i="2" s="1"/>
  <c r="K575" i="2" s="1"/>
  <c r="K571" i="2"/>
  <c r="K1073" i="2" s="1"/>
  <c r="K562" i="2"/>
  <c r="K557" i="2" s="1"/>
  <c r="K555" i="2"/>
  <c r="K553" i="2"/>
  <c r="K547" i="2"/>
  <c r="K545" i="2"/>
  <c r="K502" i="2"/>
  <c r="K535" i="2"/>
  <c r="K525" i="2" s="1"/>
  <c r="K541" i="2"/>
  <c r="K539" i="2"/>
  <c r="K523" i="2"/>
  <c r="K522" i="2" s="1"/>
  <c r="K518" i="2"/>
  <c r="K515" i="2"/>
  <c r="K514" i="2" s="1"/>
  <c r="K512" i="2"/>
  <c r="K509" i="2"/>
  <c r="K507" i="2"/>
  <c r="K504" i="2"/>
  <c r="K499" i="2"/>
  <c r="K497" i="2"/>
  <c r="K495" i="2"/>
  <c r="K492" i="2"/>
  <c r="K489" i="2"/>
  <c r="K486" i="2"/>
  <c r="K483" i="2"/>
  <c r="K482" i="2" s="1"/>
  <c r="K480" i="2"/>
  <c r="K479" i="2" s="1"/>
  <c r="K477" i="2"/>
  <c r="K475" i="2"/>
  <c r="K470" i="2"/>
  <c r="K468" i="2"/>
  <c r="K464" i="2"/>
  <c r="K463" i="2" s="1"/>
  <c r="K462" i="2" s="1"/>
  <c r="K459" i="2"/>
  <c r="K457" i="2"/>
  <c r="K455" i="2"/>
  <c r="K453" i="2"/>
  <c r="K451" i="2"/>
  <c r="K442" i="2"/>
  <c r="K441" i="2" s="1"/>
  <c r="K430" i="2"/>
  <c r="K424" i="2"/>
  <c r="K422" i="2"/>
  <c r="K420" i="2"/>
  <c r="K416" i="2"/>
  <c r="K415" i="2" s="1"/>
  <c r="K410" i="2"/>
  <c r="K408" i="2"/>
  <c r="K401" i="2"/>
  <c r="K399" i="2"/>
  <c r="K397" i="2"/>
  <c r="K393" i="2"/>
  <c r="K971" i="2" l="1"/>
  <c r="K897" i="2"/>
  <c r="K810" i="2"/>
  <c r="K787" i="2"/>
  <c r="K684" i="2"/>
  <c r="K683" i="2" s="1"/>
  <c r="K621" i="2"/>
  <c r="K609" i="2" s="1"/>
  <c r="K738" i="2"/>
  <c r="K737" i="2" s="1"/>
  <c r="K762" i="2"/>
  <c r="K860" i="2"/>
  <c r="K859" i="2" s="1"/>
  <c r="K405" i="2"/>
  <c r="K848" i="2"/>
  <c r="K847" i="2" s="1"/>
  <c r="K552" i="2"/>
  <c r="K551" i="2" s="1"/>
  <c r="K943" i="2"/>
  <c r="K429" i="2"/>
  <c r="K428" i="2" s="1"/>
  <c r="K570" i="2"/>
  <c r="K569" i="2" s="1"/>
  <c r="K564" i="2" s="1"/>
  <c r="K544" i="2"/>
  <c r="K543" i="2" s="1"/>
  <c r="K872" i="2"/>
  <c r="K871" i="2" s="1"/>
  <c r="K467" i="2"/>
  <c r="K466" i="2" s="1"/>
  <c r="K963" i="2"/>
  <c r="K954" i="2"/>
  <c r="K485" i="2"/>
  <c r="K904" i="2"/>
  <c r="K675" i="2"/>
  <c r="K722" i="2"/>
  <c r="K841" i="2"/>
  <c r="K832" i="2" s="1"/>
  <c r="K896" i="2"/>
  <c r="K419" i="2"/>
  <c r="K418" i="2" s="1"/>
  <c r="K494" i="2"/>
  <c r="K506" i="2"/>
  <c r="K643" i="2"/>
  <c r="K668" i="2"/>
  <c r="K650" i="2"/>
  <c r="K649" i="2" s="1"/>
  <c r="K777" i="2"/>
  <c r="K715" i="2"/>
  <c r="K714" i="2" s="1"/>
  <c r="K517" i="2"/>
  <c r="K538" i="2"/>
  <c r="K537" i="2" s="1"/>
  <c r="K450" i="2"/>
  <c r="K449" i="2" s="1"/>
  <c r="K474" i="2"/>
  <c r="K501" i="2"/>
  <c r="K391" i="2"/>
  <c r="K387" i="2"/>
  <c r="K385" i="2"/>
  <c r="K376" i="2"/>
  <c r="K985" i="2"/>
  <c r="K987" i="2"/>
  <c r="K989" i="2"/>
  <c r="K994" i="2"/>
  <c r="K998" i="2"/>
  <c r="K1008" i="2"/>
  <c r="K1010" i="2"/>
  <c r="K1012" i="2"/>
  <c r="K1014" i="2"/>
  <c r="K1016" i="2"/>
  <c r="K1018" i="2"/>
  <c r="K1020" i="2"/>
  <c r="K1022" i="2"/>
  <c r="K1024" i="2"/>
  <c r="K1026" i="2"/>
  <c r="K1028" i="2"/>
  <c r="K1030" i="2"/>
  <c r="K1032" i="2"/>
  <c r="K1034" i="2"/>
  <c r="K1037" i="2"/>
  <c r="K1036" i="2" s="1"/>
  <c r="K1041" i="2"/>
  <c r="K1045" i="2"/>
  <c r="K1051" i="2"/>
  <c r="K1056" i="2"/>
  <c r="K1055" i="2" s="1"/>
  <c r="K358" i="2"/>
  <c r="K354" i="2"/>
  <c r="K352" i="2"/>
  <c r="K350" i="2"/>
  <c r="K339" i="2"/>
  <c r="K336" i="2"/>
  <c r="K333" i="2"/>
  <c r="K331" i="2"/>
  <c r="K329" i="2"/>
  <c r="K326" i="2"/>
  <c r="K322" i="2"/>
  <c r="K324" i="2"/>
  <c r="K299" i="2"/>
  <c r="K291" i="2"/>
  <c r="K283" i="2"/>
  <c r="K282" i="2" s="1"/>
  <c r="K279" i="2"/>
  <c r="K278" i="2" s="1"/>
  <c r="K272" i="2"/>
  <c r="K276" i="2"/>
  <c r="K267" i="2"/>
  <c r="K260" i="2"/>
  <c r="K257" i="2"/>
  <c r="K253" i="2"/>
  <c r="K251" i="2"/>
  <c r="K249" i="2"/>
  <c r="K246" i="2"/>
  <c r="K245" i="2" s="1"/>
  <c r="K243" i="2"/>
  <c r="K241" i="2"/>
  <c r="K239" i="2"/>
  <c r="K237" i="2"/>
  <c r="K233" i="2"/>
  <c r="K231" i="2"/>
  <c r="K226" i="2"/>
  <c r="K224" i="2"/>
  <c r="K222" i="2"/>
  <c r="K218" i="2"/>
  <c r="K216" i="2"/>
  <c r="K213" i="2"/>
  <c r="K209" i="2"/>
  <c r="K199" i="2"/>
  <c r="K196" i="2"/>
  <c r="K194" i="2"/>
  <c r="K191" i="2"/>
  <c r="K185" i="2"/>
  <c r="K171" i="2"/>
  <c r="K164" i="2"/>
  <c r="K169" i="2"/>
  <c r="K159" i="2"/>
  <c r="K162" i="2"/>
  <c r="K144" i="2"/>
  <c r="K147" i="2"/>
  <c r="K149" i="2"/>
  <c r="K153" i="2"/>
  <c r="K155" i="2"/>
  <c r="K157" i="2"/>
  <c r="K134" i="2"/>
  <c r="K133" i="2" s="1"/>
  <c r="K132" i="2" s="1"/>
  <c r="K131" i="2" s="1"/>
  <c r="K121" i="2"/>
  <c r="K120" i="2" s="1"/>
  <c r="K118" i="2"/>
  <c r="K116" i="2"/>
  <c r="K102" i="2"/>
  <c r="K100" i="2"/>
  <c r="K98" i="2"/>
  <c r="K96" i="2"/>
  <c r="K92" i="2"/>
  <c r="K90" i="2"/>
  <c r="K88" i="2"/>
  <c r="K86" i="2"/>
  <c r="K82" i="2"/>
  <c r="K80" i="2"/>
  <c r="K78" i="2"/>
  <c r="K74" i="2"/>
  <c r="K72" i="2"/>
  <c r="K70" i="2"/>
  <c r="K68" i="2"/>
  <c r="K66" i="2"/>
  <c r="K61" i="2"/>
  <c r="K57" i="2"/>
  <c r="K55" i="2"/>
  <c r="K50" i="2"/>
  <c r="K46" i="2"/>
  <c r="K44" i="2"/>
  <c r="K42" i="2"/>
  <c r="K34" i="2"/>
  <c r="K33" i="2" s="1"/>
  <c r="K32" i="2" s="1"/>
  <c r="K29" i="2"/>
  <c r="K27" i="2"/>
  <c r="K24" i="2"/>
  <c r="K22" i="2"/>
  <c r="K20" i="2"/>
  <c r="K18" i="2"/>
  <c r="K346" i="2" l="1"/>
  <c r="K345" i="2" s="1"/>
  <c r="K636" i="2"/>
  <c r="K598" i="2" s="1"/>
  <c r="K984" i="2"/>
  <c r="K761" i="2"/>
  <c r="K760" i="2" s="1"/>
  <c r="K916" i="2"/>
  <c r="K138" i="2"/>
  <c r="K137" i="2" s="1"/>
  <c r="K290" i="2"/>
  <c r="K281" i="2" s="1"/>
  <c r="K179" i="2"/>
  <c r="K228" i="2"/>
  <c r="K59" i="2"/>
  <c r="K198" i="2"/>
  <c r="K374" i="2"/>
  <c r="K373" i="2" s="1"/>
  <c r="K682" i="2"/>
  <c r="K271" i="2"/>
  <c r="K962" i="2"/>
  <c r="K667" i="2"/>
  <c r="K648" i="2" s="1"/>
  <c r="K363" i="2"/>
  <c r="K362" i="2" s="1"/>
  <c r="K846" i="2"/>
  <c r="K448" i="2"/>
  <c r="K473" i="2"/>
  <c r="K472" i="2" s="1"/>
  <c r="K335" i="2"/>
  <c r="K1040" i="2"/>
  <c r="K321" i="2"/>
  <c r="K109" i="2"/>
  <c r="K108" i="2" s="1"/>
  <c r="K38" i="2"/>
  <c r="K37" i="2" s="1"/>
  <c r="K49" i="2"/>
  <c r="K48" i="2" s="1"/>
  <c r="K248" i="2"/>
  <c r="K17" i="2"/>
  <c r="K16" i="2" s="1"/>
  <c r="K15" i="2" s="1"/>
  <c r="K256" i="2"/>
  <c r="K36" i="2" l="1"/>
  <c r="K983" i="2"/>
  <c r="K982" i="2" s="1"/>
  <c r="K915" i="2"/>
  <c r="K255" i="2"/>
  <c r="K178" i="2"/>
  <c r="K1071" i="2"/>
  <c r="K320" i="2"/>
  <c r="K319" i="2" s="1"/>
  <c r="K136" i="2" l="1"/>
  <c r="K1039" i="2" s="1"/>
  <c r="K1072" i="2" s="1"/>
</calcChain>
</file>

<file path=xl/sharedStrings.xml><?xml version="1.0" encoding="utf-8"?>
<sst xmlns="http://schemas.openxmlformats.org/spreadsheetml/2006/main" count="2582" uniqueCount="1148">
  <si>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</si>
  <si>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</si>
  <si>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</si>
  <si>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</si>
  <si>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</si>
  <si>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</si>
  <si>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</si>
  <si>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</si>
  <si>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</si>
  <si>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</si>
  <si>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</si>
  <si>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</si>
  <si>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</si>
  <si>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</si>
  <si>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</si>
  <si>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</si>
  <si>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</si>
  <si>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</si>
  <si>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</si>
  <si>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</si>
  <si>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</si>
  <si>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</si>
  <si>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</si>
  <si>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</si>
  <si>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</si>
  <si>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</si>
  <si>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</si>
  <si>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</si>
  <si>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</si>
  <si>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</si>
  <si>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</si>
  <si>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</si>
  <si>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</si>
  <si>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</si>
  <si>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</si>
  <si>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</si>
  <si>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</si>
  <si>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</si>
  <si>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</si>
  <si>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</si>
  <si>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</si>
  <si>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</si>
  <si>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</si>
  <si>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</si>
  <si>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</si>
  <si>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</si>
  <si>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</si>
  <si>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</si>
  <si>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</si>
  <si>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</si>
  <si>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</si>
  <si>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</si>
  <si>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</si>
  <si>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</si>
  <si>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</si>
  <si>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</si>
  <si>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</si>
  <si>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</si>
  <si>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</si>
  <si>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</si>
  <si>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</si>
  <si>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</si>
  <si>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0410261410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</si>
  <si>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</si>
  <si>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</si>
  <si>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</si>
  <si>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</si>
  <si>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</si>
  <si>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</si>
  <si>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</si>
  <si>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</si>
  <si>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</si>
  <si>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</si>
  <si>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</si>
  <si>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</si>
  <si>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</si>
  <si>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</si>
  <si>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</si>
  <si>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</si>
  <si>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</si>
  <si>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</si>
  <si>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</si>
  <si>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</si>
  <si>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</si>
  <si>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</si>
  <si>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</si>
  <si>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</si>
  <si>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</si>
  <si>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</si>
  <si>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</si>
  <si>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</si>
  <si>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</si>
  <si>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</si>
  <si>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</si>
  <si>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</si>
  <si>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</si>
  <si>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</si>
  <si>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</si>
  <si>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</si>
  <si>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</si>
  <si>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</si>
  <si>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</si>
  <si>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</si>
  <si>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</si>
  <si>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</si>
  <si>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</si>
  <si>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</si>
  <si>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</si>
  <si>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</si>
  <si>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</si>
  <si>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</si>
  <si>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</si>
  <si>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</si>
  <si>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</si>
  <si>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</si>
  <si>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</si>
  <si>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</si>
  <si>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</si>
  <si>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</si>
  <si>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</si>
  <si>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</si>
  <si>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</si>
  <si>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</si>
  <si>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</si>
  <si>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</si>
  <si>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</si>
  <si>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</si>
  <si>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</si>
  <si>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</si>
  <si>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</si>
  <si>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</si>
  <si>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</si>
  <si>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</si>
  <si>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</si>
  <si>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</si>
  <si>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</si>
  <si>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</si>
  <si>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</si>
  <si>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</si>
  <si>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</si>
  <si>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</si>
  <si>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</si>
  <si>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</si>
  <si>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</si>
  <si>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</si>
  <si>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</si>
  <si>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</si>
  <si>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</si>
  <si>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</si>
  <si>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</si>
  <si>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</si>
  <si>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</si>
  <si>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</si>
  <si>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</si>
  <si>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</si>
  <si>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</si>
  <si>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</si>
  <si>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</si>
  <si>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</si>
  <si>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</si>
  <si>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</si>
  <si>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</si>
  <si>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</si>
  <si>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</si>
  <si>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</si>
  <si>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</si>
  <si>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</si>
  <si>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</si>
  <si>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</si>
  <si>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</si>
  <si>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</si>
  <si>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</si>
  <si>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</si>
  <si>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</si>
  <si>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</si>
  <si>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</si>
  <si>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</si>
  <si>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</si>
  <si>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</si>
  <si>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</si>
  <si>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</si>
  <si>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</si>
  <si>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</si>
  <si>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</si>
  <si>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</si>
  <si>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</si>
  <si>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</si>
  <si>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</si>
  <si>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</si>
  <si>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</si>
  <si>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</si>
  <si>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</si>
  <si>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</si>
  <si>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</si>
  <si>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</si>
  <si>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</si>
  <si>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</si>
  <si>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</si>
  <si>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</si>
  <si>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</si>
  <si>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</si>
  <si>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</si>
  <si>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</si>
  <si>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</si>
  <si>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</si>
  <si>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</si>
  <si>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</si>
  <si>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</si>
  <si>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</si>
  <si>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</si>
  <si>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</si>
  <si>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</si>
  <si>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</si>
  <si>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</si>
  <si>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</si>
  <si>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</si>
  <si>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</si>
  <si>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</si>
  <si>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</si>
  <si>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</si>
  <si>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13105S1150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</si>
  <si>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</si>
  <si>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</si>
  <si>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</si>
  <si>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</si>
  <si>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</si>
  <si>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</si>
  <si>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1320300000</t>
  </si>
  <si>
    <t>1320360860</t>
  </si>
  <si>
    <t>13203S1010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</si>
  <si>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</si>
  <si>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</si>
  <si>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</si>
  <si>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</si>
  <si>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</si>
  <si>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</si>
  <si>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</si>
  <si>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</si>
  <si>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</si>
  <si>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</si>
  <si>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</si>
  <si>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</si>
  <si>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</si>
  <si>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</si>
  <si>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</si>
  <si>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</si>
  <si>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</si>
  <si>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</si>
  <si>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</si>
  <si>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</si>
  <si>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</si>
  <si>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</si>
  <si>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</si>
  <si>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</si>
  <si>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</si>
  <si>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</si>
  <si>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</si>
  <si>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</si>
  <si>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</si>
  <si>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</si>
  <si>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</si>
  <si>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</si>
  <si>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</si>
  <si>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</si>
  <si>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</si>
  <si>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</si>
  <si>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</si>
  <si>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</si>
  <si>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</si>
  <si>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</si>
  <si>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</si>
  <si>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</si>
  <si>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</si>
  <si>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</si>
  <si>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</si>
  <si>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</si>
  <si>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</si>
  <si>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</si>
  <si>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</si>
  <si>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</si>
  <si>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</si>
  <si>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</si>
  <si>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</si>
  <si>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</si>
  <si>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</si>
  <si>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</si>
  <si>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</si>
  <si>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</si>
  <si>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</si>
  <si>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</si>
  <si>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</si>
  <si>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</si>
  <si>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</si>
  <si>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</si>
  <si>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</si>
  <si>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</si>
  <si>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</si>
  <si>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</si>
  <si>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</si>
  <si>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</si>
  <si>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</si>
  <si>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</si>
  <si>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</si>
  <si>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</si>
  <si>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</si>
  <si>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</si>
  <si>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</si>
  <si>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</si>
  <si>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</si>
  <si>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</si>
  <si>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</si>
  <si>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</si>
  <si>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</si>
  <si>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</si>
  <si>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</si>
  <si>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</si>
  <si>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</si>
  <si>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</si>
  <si>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</si>
  <si>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</si>
  <si>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</si>
  <si>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</si>
  <si>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</si>
  <si>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</si>
  <si>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</si>
  <si>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</si>
  <si>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</si>
  <si>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</si>
  <si>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</si>
  <si>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</si>
  <si>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</si>
  <si>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</si>
  <si>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</si>
  <si>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</si>
  <si>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</si>
  <si>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</si>
  <si>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</si>
  <si>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</si>
  <si>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</si>
  <si>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</si>
  <si>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</si>
  <si>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</si>
  <si>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</si>
  <si>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</si>
  <si>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</si>
  <si>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</si>
  <si>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</si>
  <si>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</si>
  <si>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</si>
  <si>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</si>
  <si>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</si>
  <si>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</si>
  <si>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</si>
  <si>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</si>
  <si>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Прочая закупка товаров, работ и услуг для обеспечения государственных (муниципальных) нужд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</si>
  <si>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</si>
  <si>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</si>
  <si>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</si>
  <si>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</si>
  <si>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</si>
  <si>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</si>
  <si>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</si>
  <si>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</si>
  <si>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</si>
  <si>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</si>
  <si>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</si>
  <si>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</si>
  <si>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</si>
  <si>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</si>
  <si>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</si>
  <si>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</si>
  <si>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</si>
  <si>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</si>
  <si>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</si>
  <si>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</si>
  <si>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</si>
  <si>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</si>
  <si>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</si>
  <si>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</si>
  <si>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</si>
  <si>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</si>
  <si>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</si>
  <si>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</si>
  <si>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</si>
  <si>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</si>
  <si>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</si>
  <si>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</si>
  <si>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</si>
  <si>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</si>
  <si>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</si>
  <si>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</si>
  <si>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</si>
  <si>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</si>
  <si>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</si>
  <si>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</si>
  <si>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</si>
  <si>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</si>
  <si>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</si>
  <si>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</si>
  <si>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</si>
  <si>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</si>
  <si>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</si>
  <si>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</si>
  <si>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</si>
  <si>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</si>
  <si>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</si>
  <si>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</si>
  <si>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</si>
  <si>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</si>
  <si>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</si>
  <si>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</si>
  <si>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</si>
  <si>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</si>
  <si>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</si>
  <si>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</si>
  <si>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</si>
  <si>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</si>
  <si>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</si>
  <si>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</si>
  <si>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</si>
  <si>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</si>
  <si>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</si>
  <si>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</si>
  <si>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</si>
  <si>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</si>
  <si>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</si>
  <si>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</si>
  <si>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</si>
  <si>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</si>
  <si>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</si>
  <si>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</si>
  <si>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</si>
  <si>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</si>
  <si>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</si>
  <si>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</si>
  <si>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</si>
  <si>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</si>
  <si>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</si>
  <si>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</si>
  <si>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</si>
  <si>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</si>
  <si>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</si>
  <si>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</si>
  <si>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</si>
  <si>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</si>
  <si>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</si>
  <si>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</si>
  <si>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</si>
  <si>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</si>
  <si>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</si>
  <si>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</si>
  <si>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</si>
  <si>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</si>
  <si>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</si>
  <si>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</si>
  <si>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</si>
  <si>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</si>
  <si>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</si>
  <si>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</si>
  <si>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</si>
  <si>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</si>
  <si>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</si>
  <si>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</si>
  <si>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</si>
  <si>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</si>
  <si>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</si>
  <si>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</si>
  <si>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</si>
  <si>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</si>
  <si>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</si>
  <si>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</si>
  <si>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</si>
  <si>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</si>
  <si>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</si>
  <si>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</si>
  <si>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</si>
  <si>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</si>
  <si>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</si>
  <si>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</si>
  <si>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</si>
  <si>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</si>
  <si>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</si>
  <si>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</si>
  <si>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</si>
  <si>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</si>
  <si>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</si>
  <si>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Иные межбюджетные трансферты</t>
  </si>
  <si>
    <t>540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</si>
  <si>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</si>
  <si>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</si>
  <si>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</si>
  <si>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</si>
  <si>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</si>
  <si>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</si>
  <si>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</si>
  <si>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</si>
  <si>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</si>
  <si>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</si>
  <si>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</si>
  <si>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</si>
  <si>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</si>
  <si>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</si>
  <si>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</si>
  <si>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</si>
  <si>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</si>
  <si>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</si>
  <si>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</si>
  <si>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</si>
  <si>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</si>
  <si>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</si>
  <si>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</si>
  <si>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</si>
  <si>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</si>
  <si>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</si>
  <si>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</si>
  <si>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</si>
  <si>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</si>
  <si>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</si>
  <si>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</si>
  <si>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</si>
  <si>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</si>
  <si>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</si>
  <si>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</si>
  <si>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</si>
  <si>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</si>
  <si>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</si>
  <si>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</si>
  <si>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</si>
  <si>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</si>
  <si>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</si>
  <si>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</si>
  <si>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</si>
  <si>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</si>
  <si>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</si>
  <si>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</si>
  <si>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</si>
  <si>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</si>
  <si>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</si>
  <si>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</si>
  <si>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</si>
  <si>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</si>
  <si>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</si>
  <si>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</si>
  <si>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</si>
  <si>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</si>
  <si>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</si>
  <si>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</si>
  <si>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</si>
  <si>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</si>
  <si>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</si>
  <si>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</si>
  <si>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</si>
  <si>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</si>
  <si>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</si>
  <si>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</si>
  <si>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</si>
  <si>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</si>
  <si>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</si>
  <si>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</si>
  <si>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</si>
  <si>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</si>
  <si>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</si>
  <si>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</si>
  <si>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</si>
  <si>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</si>
  <si>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</si>
  <si>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</si>
  <si>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</si>
  <si>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</si>
  <si>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</si>
  <si>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</si>
  <si>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</si>
  <si>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</si>
  <si>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</si>
  <si>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</si>
  <si>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</si>
  <si>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</si>
  <si>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</si>
  <si>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</si>
  <si>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</si>
  <si>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</si>
  <si>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</si>
  <si>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</si>
  <si>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</si>
  <si>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</si>
  <si>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</si>
  <si>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</si>
  <si>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</si>
  <si>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</si>
  <si>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</si>
  <si>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</si>
  <si>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</si>
  <si>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</si>
  <si>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</si>
  <si>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</si>
  <si>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</si>
  <si>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</si>
  <si>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</si>
  <si>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</si>
  <si>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</si>
  <si>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</si>
  <si>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</si>
  <si>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</si>
  <si>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</si>
  <si>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</si>
  <si>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</si>
  <si>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</si>
  <si>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</si>
  <si>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</si>
  <si>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</si>
  <si>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</si>
  <si>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</si>
  <si>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Обеспечение выполнения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</si>
  <si>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</si>
  <si>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</si>
  <si>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</si>
  <si>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</si>
  <si>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</si>
  <si>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</si>
  <si>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</si>
  <si>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</si>
  <si>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</si>
  <si>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</si>
  <si>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</si>
  <si>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</si>
  <si>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</si>
  <si>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</si>
  <si>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</si>
  <si>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</si>
  <si>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</si>
  <si>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</si>
  <si>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</si>
  <si>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</si>
  <si>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</si>
  <si>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</si>
  <si>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</si>
  <si>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</si>
  <si>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</si>
  <si>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</si>
  <si>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</si>
  <si>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</si>
  <si>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</si>
  <si>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</si>
  <si>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</si>
  <si>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</si>
  <si>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</si>
  <si>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</si>
  <si>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</si>
  <si>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</si>
  <si>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</si>
  <si>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</si>
  <si>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</si>
  <si>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</si>
  <si>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</si>
  <si>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</si>
  <si>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</si>
  <si>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</si>
  <si>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</si>
  <si>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</si>
  <si>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</si>
  <si>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</si>
  <si>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</si>
  <si>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</si>
  <si>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</si>
  <si>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</si>
  <si>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</si>
  <si>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</si>
  <si>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</si>
  <si>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</si>
  <si>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</si>
  <si>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</si>
  <si>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</si>
  <si>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</si>
  <si>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</si>
  <si>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</si>
  <si>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</si>
  <si>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</si>
  <si>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</si>
  <si>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</si>
  <si>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</si>
  <si>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</si>
  <si>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</si>
  <si>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</si>
  <si>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</si>
  <si>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</si>
  <si>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</si>
  <si>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</si>
  <si>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Исполнение судебных актов</t>
  </si>
  <si>
    <t>9900000060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</si>
  <si>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</si>
  <si>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</si>
  <si>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</si>
  <si>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</si>
  <si>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</si>
  <si>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</si>
  <si>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</si>
  <si>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</si>
  <si>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</si>
  <si>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</si>
  <si>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</si>
  <si>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</si>
  <si>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</si>
  <si>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</si>
  <si>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</si>
  <si>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</si>
  <si>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</si>
  <si>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</si>
  <si>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</si>
  <si>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</si>
  <si>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</si>
  <si>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</si>
  <si>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</si>
  <si>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</si>
  <si>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</si>
  <si>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</si>
  <si>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</si>
  <si>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</si>
  <si>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</si>
  <si>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</si>
  <si>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</si>
  <si>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</si>
  <si>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</si>
  <si>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</si>
  <si>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</si>
  <si>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</si>
  <si>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</si>
  <si>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</si>
  <si>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</si>
  <si>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</si>
  <si>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</si>
  <si>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</si>
  <si>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</si>
  <si>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</si>
  <si>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</si>
  <si>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</si>
  <si>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</si>
  <si>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</si>
  <si>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</si>
  <si>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</si>
  <si>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</si>
  <si>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</si>
  <si>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</si>
  <si>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</si>
  <si>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</si>
  <si>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</si>
  <si>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</si>
  <si>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</si>
  <si>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</si>
  <si>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</si>
  <si>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</si>
  <si>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</si>
  <si>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</si>
  <si>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</si>
  <si>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</si>
  <si>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0820400000</t>
  </si>
  <si>
    <t>0820402010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</si>
  <si>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</si>
  <si>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</si>
  <si>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</si>
  <si>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</si>
  <si>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</si>
  <si>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</si>
  <si>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</si>
  <si>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</si>
  <si>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</si>
  <si>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</si>
  <si>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</si>
  <si>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</si>
  <si>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</si>
  <si>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</si>
  <si>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</si>
  <si>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</si>
  <si>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</si>
  <si>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</si>
  <si>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</si>
  <si>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</si>
  <si>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</si>
  <si>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</si>
  <si>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</si>
  <si>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</si>
  <si>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</si>
  <si>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</si>
  <si>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</si>
  <si>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</si>
  <si>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</si>
  <si>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</si>
  <si>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</si>
  <si>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</si>
  <si>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</si>
  <si>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</si>
  <si>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</si>
  <si>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</si>
  <si>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</si>
  <si>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</si>
  <si>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</si>
  <si>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</si>
  <si>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</si>
  <si>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</si>
  <si>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</si>
  <si>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</si>
  <si>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</si>
  <si>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</si>
  <si>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</si>
  <si>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</si>
  <si>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</si>
  <si>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</si>
  <si>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</si>
  <si>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</si>
  <si>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</si>
  <si>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</si>
  <si>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</si>
  <si>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</si>
  <si>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</si>
  <si>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</si>
  <si>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</si>
  <si>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</si>
  <si>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</si>
  <si>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</si>
  <si>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</si>
  <si>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</si>
  <si>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</si>
  <si>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</si>
  <si>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</si>
  <si>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</si>
  <si>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</si>
  <si>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</si>
  <si>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</si>
  <si>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</si>
  <si>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</si>
  <si>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</si>
  <si>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</si>
  <si>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</si>
  <si>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</si>
  <si>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</si>
  <si>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</si>
  <si>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Подпрограмма "Энергосбережение и повышение энергетической эффективности"</t>
  </si>
  <si>
    <t>1030000000</t>
  </si>
  <si>
    <t>Основное мероприятие "Повышение энергетической эффективности систем наружного освещения"</t>
  </si>
  <si>
    <t>1030500000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</si>
  <si>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</si>
  <si>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</si>
  <si>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</si>
  <si>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</si>
  <si>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</si>
  <si>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</si>
  <si>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</si>
  <si>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</si>
  <si>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</si>
  <si>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</si>
  <si>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</si>
  <si>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</si>
  <si>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</si>
  <si>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</si>
  <si>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</si>
  <si>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</si>
  <si>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</si>
  <si>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</si>
  <si>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</si>
  <si>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</si>
  <si>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</si>
  <si>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</si>
  <si>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</si>
  <si>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</si>
  <si>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</si>
  <si>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</si>
  <si>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</si>
  <si>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</si>
  <si>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</si>
  <si>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</si>
  <si>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</si>
  <si>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</si>
  <si>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</si>
  <si>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</si>
  <si>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</si>
  <si>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</si>
  <si>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</si>
  <si>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</si>
  <si>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</si>
  <si>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</si>
  <si>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</si>
  <si>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</si>
  <si>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</si>
  <si>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</si>
  <si>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</si>
  <si>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</si>
  <si>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</si>
  <si>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</si>
  <si>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</si>
  <si>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</si>
  <si>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</si>
  <si>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</si>
  <si>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</si>
  <si>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</si>
  <si>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</si>
  <si>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</si>
  <si>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</si>
  <si>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</si>
  <si>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</si>
  <si>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</si>
  <si>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</si>
  <si>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</si>
  <si>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</si>
  <si>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</si>
  <si>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</si>
  <si>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</si>
  <si>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</si>
  <si>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</si>
  <si>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</si>
  <si>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</si>
  <si>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</si>
  <si>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</si>
  <si>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</si>
  <si>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</si>
  <si>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</si>
  <si>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</si>
  <si>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</si>
  <si>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</si>
  <si>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</si>
  <si>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</si>
  <si>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</si>
  <si>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</si>
  <si>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</si>
  <si>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</si>
  <si>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</si>
  <si>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</si>
  <si>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</si>
  <si>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</si>
  <si>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</si>
  <si>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</si>
  <si>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</si>
  <si>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</si>
  <si>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</si>
  <si>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</si>
  <si>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</si>
  <si>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1250160830</t>
  </si>
  <si>
    <t>Муниципальная программа «Цифровое муниципальное образование (городской округ Клин)" на 2018-2021 годы</t>
  </si>
  <si>
    <t>1300000000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</si>
  <si>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трансфертов городского поселения Клин</t>
  </si>
  <si>
    <t>Расходы за счет субсидии из бюджета Московской области на проектирование и реконструкцию муниципальных стадионов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</si>
  <si>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</si>
  <si>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</si>
  <si>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"Ритуал"") за счет межбюджетных трансфертов от городского поселения Решетниково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</si>
  <si>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</si>
  <si>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</si>
  <si>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</si>
  <si>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Приобретение современных аппаратно-программных комплексов для общеобразовательных организаций  за счет местного бюджета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</si>
  <si>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</si>
  <si>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</si>
  <si>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</si>
  <si>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</si>
  <si>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</si>
  <si>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</si>
  <si>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</si>
  <si>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Воронинское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</si>
  <si>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Зубовское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</si>
  <si>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</si>
  <si>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Петровское</t>
  </si>
  <si>
    <t>тыс. руб.</t>
  </si>
  <si>
    <t>"О бюджете Клинского муниципального района на 2018 год и на плановый период 2019 и 2020 годов"</t>
  </si>
  <si>
    <t>к решению Совета депутатов Клинского муниципального района</t>
  </si>
  <si>
    <t>Приложение № 9</t>
  </si>
  <si>
    <t>* Публичные нормативные обязательства</t>
  </si>
  <si>
    <t>Итого по непрограммным расходам</t>
  </si>
  <si>
    <t>Итого по муниципальным программам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</si>
  <si>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</si>
  <si>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Целевая статья расходов</t>
  </si>
  <si>
    <t>Вид расходов</t>
  </si>
  <si>
    <t>2018 год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</si>
  <si>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</si>
  <si>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</si>
  <si>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</si>
  <si>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</si>
  <si>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</si>
  <si>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 xml:space="preserve">от 15.12.2017г.  № 3/73 </t>
  </si>
  <si>
    <t>0920000000</t>
  </si>
  <si>
    <t>0920100000</t>
  </si>
  <si>
    <t>0920109602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</si>
  <si>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</si>
  <si>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Осуществление строительного контроля над объектами</t>
  </si>
  <si>
    <t>Осуществление строительного контроля за счет межбюджетные трансферты от городского поселения Клин</t>
  </si>
  <si>
    <t>13202S1020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</si>
  <si>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</si>
  <si>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Исполнение судебных актов Российской Федерации и мировых соглашений по возмещению причиненного вреда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</si>
  <si>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</si>
  <si>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</si>
  <si>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</si>
  <si>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>Основное мероприятие " Совершенствование системы предоставления государственных и муниципальных услуг по  принципу одного окна в Многофункциональном центре"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</si>
  <si>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</si>
  <si>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</si>
  <si>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Основное мероприятие "Переселение  граждан из многоквартирных жилых домов, признанных аварийными"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</si>
  <si>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2018 год 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</si>
  <si>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</si>
  <si>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</si>
  <si>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</si>
  <si>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</si>
  <si>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Основное мероприятие "Обеспечение нормативных качеств эксплуатируемых  дорог общего пользования"</t>
  </si>
  <si>
    <t>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</si>
  <si>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Взносы по обязательному социальному страхованию  на выплаты денежного содержания и иные выплаты работникам государственных (муниципальных) органов</t>
  </si>
  <si>
    <t>Расходы за счет субсидии из бюджета Московской области на дооснащение-материально-техническими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</si>
  <si>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</si>
  <si>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</si>
  <si>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</si>
  <si>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</si>
  <si>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</si>
  <si>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</si>
  <si>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 xml:space="preserve">Субсидии автономным учреждениям на иные цели 
</t>
  </si>
  <si>
    <t xml:space="preserve"> 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</si>
  <si>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</si>
  <si>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</si>
  <si>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</si>
  <si>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0850201010</t>
  </si>
  <si>
    <t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(УКП)</t>
  </si>
  <si>
    <t>0850201040</t>
  </si>
  <si>
    <t>Разработка и корректировка документов по гражданской обороне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</si>
  <si>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</si>
  <si>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средствах массовой информации, распространяемых в сети Интернет за счет межбюджетных трансфертов от городского поселения Клин</t>
  </si>
  <si>
    <t xml:space="preserve"> 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</si>
  <si>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 xml:space="preserve"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 
</t>
  </si>
  <si>
    <t>Расходы на софинансирование субсидии на реализацию мероприятия приобретение и установка площадки для сдачи нормативов комплекса ГТО</t>
  </si>
  <si>
    <t>0320301010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</si>
  <si>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</si>
  <si>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0840102040</t>
  </si>
  <si>
    <t xml:space="preserve"> Контроль качества ремонта автомобильных дорог общего пользования за счет межбюджетных трансфертов от городского поселения Клин</t>
  </si>
  <si>
    <t xml:space="preserve">Погашение кредиторской задолженности муниципальных унитарных предприятий для завершения процедуры их ликвидации </t>
  </si>
  <si>
    <t>Прочая закупка товаров, работ и услуг</t>
  </si>
  <si>
    <t>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</si>
  <si>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175/2017-ОЗ</t>
  </si>
  <si>
    <t>Информирование жителей  о деятельности органов местного самоуправления путем изготовления и распространения (вещания) на территории муниципального образования телепередач в рамках муниципального задания муниципального автономного учреждения "Телевидение "Поиск"</t>
  </si>
  <si>
    <t>0230108030</t>
  </si>
  <si>
    <t>Расходы на проведение текущего ремонта зданий и сооружений муниципальных учреждений культуры (клубы) сельскому поселению Нудольское</t>
  </si>
  <si>
    <t>0420162640</t>
  </si>
  <si>
    <t xml:space="preserve">Расходы за счет субсидии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</si>
  <si>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04201S1010</t>
  </si>
  <si>
    <t xml:space="preserve">Расходы за счет местного бюджета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</si>
  <si>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05101S1020</t>
  </si>
  <si>
    <t>09301L4970</t>
  </si>
  <si>
    <t>Технологическое присоединение энергопринимающих устройств сетей уличного освещения за счет межбюджетных трансфертов от городского поселения Клин</t>
  </si>
  <si>
    <t>Прочие работы по ремонту дворовых территорий за счет межбюджетных трансфертов от городского поселения Клин</t>
  </si>
  <si>
    <t>Приобретение имущества в собственность муниципального образования</t>
  </si>
  <si>
    <t>Увеличение уставного капитала МУП "Клинские тепловые сети"</t>
  </si>
  <si>
    <t>Расходы за счет субсидии на закупку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</si>
  <si>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0310362130</t>
  </si>
  <si>
    <t>0320262310</t>
  </si>
  <si>
    <t>Расходы за счет субсидии на закупку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</si>
  <si>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</si>
  <si>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0230104030</t>
  </si>
  <si>
    <t>Расходы на проведение текущего ремонта зданий и сооружений муниципальных учреждений культуры (клубы) городскому поселению Решетниково</t>
  </si>
  <si>
    <t>0240000000</t>
  </si>
  <si>
    <t>0240100000</t>
  </si>
  <si>
    <t>0240101010</t>
  </si>
  <si>
    <t xml:space="preserve"> Подпрограмма " Укрепление материально-технической базы муниципальных учреждений культуры"</t>
  </si>
  <si>
    <t>Расходы на обеспечение модернизации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культуры современным непроизводственным оборудованием</t>
  </si>
  <si>
    <t>0510262540</t>
  </si>
  <si>
    <t>Расходы за счет субсидии на приобретение и установку площадок для сдачи нормативов комплекса "Готов к труду и обороне" в муниципальных образованиях Московской области</t>
  </si>
  <si>
    <t>0510300000</t>
  </si>
  <si>
    <t>0510301010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</si>
  <si>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</si>
  <si>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Расходы на проведение текущего и капитального ремонта объектов физической культуры и спорта</t>
  </si>
  <si>
    <t xml:space="preserve">Расходы за счет субвенции из федерального бюджета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</t>
  </si>
  <si>
    <t>0980000000</t>
  </si>
  <si>
    <t>0980100000</t>
  </si>
  <si>
    <t>0980101030</t>
  </si>
  <si>
    <t>Подпрограмма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</si>
  <si>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Основное мероприятие ""Обеспечение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</si>
  <si>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Обеспечение мероприятий по принятию жилых помещений в муниципальную собственность</t>
  </si>
  <si>
    <t>10101S3010</t>
  </si>
  <si>
    <t>Приобретение, монтаж и ввод в эксплуатацию станции обезжелезивания на водозаборном узле за счет межбюджетных трансфертов от городского поселения Высоковск (софинансирование)</t>
  </si>
  <si>
    <t>1020201090</t>
  </si>
  <si>
    <t>1020203030</t>
  </si>
  <si>
    <t>Актуализация схем теплоснабжения счет межбюджетные трансферты от городского поселения Высоковск</t>
  </si>
  <si>
    <t>15101S2060</t>
  </si>
  <si>
    <t>Контроль качества работ по ремонту асфальтового покрытия на внутридворовых и внутриквартальных проездах, в том числе устройства парковок во дворах за счет межбюджетных трансфертов от городского поселения Клин</t>
  </si>
  <si>
    <t xml:space="preserve"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 
</t>
  </si>
  <si>
    <t>9900002230</t>
  </si>
  <si>
    <t>Погашение кредиторской задолженности за счет межбюджетных трансфертов от городского поселения Клин</t>
  </si>
  <si>
    <t>0340201040</t>
  </si>
  <si>
    <t>Обеспечение деятельности вновь созданного учреждения - оздоровительный центр</t>
  </si>
  <si>
    <t>10201S1040</t>
  </si>
  <si>
    <t>Основное мероприятие "Модернизация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культуры современным непроизводственным оборудованием"</t>
  </si>
  <si>
    <t>Устройство дренажной системы жилого дома (софинансирование)</t>
  </si>
  <si>
    <t>0310204400</t>
  </si>
  <si>
    <t>Расходы за счет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</si>
  <si>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0320104400</t>
  </si>
  <si>
    <t>04201L1020</t>
  </si>
  <si>
    <t>0950000000</t>
  </si>
  <si>
    <t>0950100000</t>
  </si>
  <si>
    <t>0950160220</t>
  </si>
  <si>
    <t>09501S1010</t>
  </si>
  <si>
    <t>Подпрограмма "Социальная ипотека"</t>
  </si>
  <si>
    <t>Основное мероприятие "Компенсация оплаты основного долга по ипотечному жилищному кредиту"</t>
  </si>
  <si>
    <t>Субсидия из бюджета Московской области на компенсацию оплаты основного долга по ипотечному жилищному кредиту в рамках мероприятия I этапа реализации подпрограммы "Социальная ипотека" государственной программы Московской области "Жилище"</t>
  </si>
  <si>
    <t xml:space="preserve"> Компенсация оплаты основного долга по ипотечному жилищному кредиту участникам  I этапа  подпрограммы "Социальная ипотека" (софинансирование)</t>
  </si>
  <si>
    <t>1010160330</t>
  </si>
  <si>
    <t>Расходы за счет субсидии из бюджета Московской области на капитальный ремонт, приобретение, монтаж и ввод в эксплуатацию объектов водоснабжения</t>
  </si>
  <si>
    <t>Пособия, компенсации и иные социальные выплаты гражданам, кроме  публичных нормативных обязательств</t>
  </si>
  <si>
    <t>13104S1040</t>
  </si>
  <si>
    <t>Софинансирование из бюджета муниципального образования расходов, связанных с предоставлением доступа к электронным сервисам цифровой инфраструктуры в сфере ЖКХ</t>
  </si>
  <si>
    <t>Организация перевозок при проведении плановых мероприятий за счет межбюджетных трансфертов от городского поселения Клин</t>
  </si>
  <si>
    <t>Расходы за счет субсидии из бюджета Московской области по благоустройству зоны отдыха "Демьяновский парк" за счет межбюджетных трансфертов от городского поселения Клин</t>
  </si>
  <si>
    <t>Софинансирование работ по благоустройству зоны отдыха "Демьяновский парк" за счет межбюджетных трансфертов от городского поселения Клин</t>
  </si>
  <si>
    <t>Приложение №4</t>
  </si>
  <si>
    <t>13104S2040</t>
  </si>
  <si>
    <t>13104S4040</t>
  </si>
  <si>
    <t xml:space="preserve">Расходы, связанные с предоставлением доступов к электронным сервисам цифровой инфраструктуры в сфере ЖКХ за счет за счет межбюджетных трансфертов от городского Решетниково 
</t>
  </si>
  <si>
    <t>14201S1030</t>
  </si>
  <si>
    <t>Капитальный ремонт и ремонт автомобильных дорог, примыкающих к территории садоводческих, огороднических и дачных некоммерческих объединений граждан (софинансирование)</t>
  </si>
  <si>
    <t xml:space="preserve">Расходы на ведение строительного контроля при выполнении работ по благоустройству зоны отдыха "Демьяновский парк" за счет межбюджетных трансфертов от городского поселения Клин 
</t>
  </si>
  <si>
    <t xml:space="preserve">Информирование населения путем изготовления и распространения полиграфической продукции о социально-значимых вопросах деятельности органов местного самоуправления за счет межбюджетных трансфертов от городского поселения Клин 
</t>
  </si>
  <si>
    <t>Устройство дренажной системы жилого дома в п. Решетниково за счет субсидии из бюджета Московской области</t>
  </si>
  <si>
    <t>Приобретение, установка, настройка и техническое обслуживание 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 за счет межбюджетных трансфертов городского поселения Клин</t>
  </si>
  <si>
    <t xml:space="preserve">Расходы, связанные с предоставлением доступ к электронным сервисам цифровой инфраструктуры в сфере ЖКХ за счет за счет межбюджетных трансфертов от городского поселения Клин 
</t>
  </si>
  <si>
    <t>Расходы 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(физическая культура)</t>
  </si>
  <si>
    <t>1020202100</t>
  </si>
  <si>
    <t>Предоставление субсидии юридическим лицам (за исключением муниципальных учреждений) на возмещение недополученных доходов, связанных с реализацией тепловой энергии и горячего водоснабжения для населения  на территории городского округа Клин за счет межбюджетных трансфертов от городского поселения Клин</t>
  </si>
  <si>
    <t>0930101010</t>
  </si>
  <si>
    <t>Обеспечение жилыми помещениями молодых семей</t>
  </si>
  <si>
    <t xml:space="preserve">Расходы на реализацию мероприятий по обеспечению жильем молодых семей </t>
  </si>
  <si>
    <t>Расходы за счет субвенции из бюджета Московской области на составление (изменение) списков кандидатов в присяжные заседатели федеральных судов общей юрисдикции в Российской Федерации</t>
  </si>
  <si>
    <t>Основное мероприятие "Реализация отдельных мероприятий муниципальной программы "Развитие инженерной инфраструктуры и энергоэффективности"</t>
  </si>
  <si>
    <t>Организация обеспечения надежного теплоснабжения потребителей, в том числе в случае неисполнения теплоснабжающими или теплосетевыми организациями своих обязательств по погашению задолженности (перечисление взноса в Уставной фонд муниципального унитарного предприятия за  счет межбюджетных трансфертов из бюджета Московской области)</t>
  </si>
  <si>
    <t>Выполнение работ по сносу аварийного жилого дома</t>
  </si>
  <si>
    <t>Уплата прочих налогов, сборов, связанных с управлением муниципальным имуществом</t>
  </si>
  <si>
    <t>Расходы за счет субсидии из бюджета Московской области на предоставление доступа  к электронным сервисам цифровой инфраструктуры в сфере жилищно-коммунального хозяйства</t>
  </si>
  <si>
    <t>13105S1030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</si>
  <si>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 дополнительного образования  в муниципальном образовании (софинансирование из бюджета муниципального образования)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</si>
  <si>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учреждений, осуществляющих спортивную подготовку в муниципальном образовании за счет субсидии из бюджета Московской области</t>
  </si>
  <si>
    <t>Основное мероприятие "Внедрение информационных технологий для повышения качества и доступности услуг населению в сфере культуры и спорта Московской области"</t>
  </si>
  <si>
    <t>13108S1020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</si>
  <si>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 дополнительного образования сферы культуры в муниципальном образовании (софинансирование из бюджета муниципального образования)</t>
  </si>
  <si>
    <t>13108S1030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</si>
  <si>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учреждений, осуществляющих спортивную подготовку в муниципальном образовании (софинансирование из бюджета муниципального образования)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</si>
  <si>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значения. в том числе замене и установке остановочных павильонов</t>
  </si>
  <si>
    <t>Благоустройство территории по адресу: г.Клин, в границах ул. Ленина, ул. Красная, ул. Гайдара и ул. Красноармейская</t>
  </si>
  <si>
    <t>Премирование победителей смотра-конкурса "Парки Подмосковья" за счет иных межбюджетных трансфертов из бюджета Московской области</t>
  </si>
  <si>
    <t>13104S3040</t>
  </si>
  <si>
    <t>Софинансирование из бюджета муниципального образования расходов, связанных с предоставлением доступа к электронным сервисам цифровой инфраструктуры жилищно-коммунального хозяйства за счет межбюджетных трансфертов от городского поселения Высоковск</t>
  </si>
  <si>
    <t xml:space="preserve">Приобретение современных аппаратно-программных комплексов со средствами криптографической защиты информации для муниципальных учреждений дополнительного образования  в муниципальном образовании за счет субсидии из бюджета Московской области 
</t>
  </si>
  <si>
    <t>Организация парковочного пространства за счет межбюджетных трансфертов городского поселения Клин</t>
  </si>
  <si>
    <t>15302S3010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</si>
  <si>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Высоковск (софинансирование)</t>
  </si>
  <si>
    <t>15101S1090</t>
  </si>
  <si>
    <t>Ликвидация несанкционированных свалок и навалов мусора (софинансирование)</t>
  </si>
  <si>
    <t>Расходы за счет субсидии из бюджета Московской области на мероприятия по ликвидации несанкционированных свалок и навалов мусора</t>
  </si>
  <si>
    <t>0230106030</t>
  </si>
  <si>
    <t>Расходы на проведение текущего ремонта зданий и сооружений муниципальных учреждений культуры (клубы) сельскому поселению Воронинское</t>
  </si>
  <si>
    <t>0510106030</t>
  </si>
  <si>
    <t>Расходы на проведение текущего ремонта  зданий и сооружений муниципальных учреждений физической культуры и спорта сельскому поселению Воронинское</t>
  </si>
  <si>
    <t>от 27.08.2018 № 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</si>
</sst>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8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23" fillId="0" borderId="3" xfId="6" applyNumberFormat="1" applyFont="1" applyFill="1" applyBorder="1" applyAlignment="1">
      <alignment horizontal="center" vertical="center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5" applyNumberFormat="1" applyFont="1" applyFill="1" applyBorder="1" applyAlignment="1">
      <alignment horizontal="center" vertical="center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2" fillId="0" borderId="4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2" fillId="0" borderId="21" xfId="0" applyNumberFormat="1" applyFont="1" applyFill="1" applyBorder="1" applyAlignment="1">
      <alignment horizontal="center"/>
    </xf>
    <xf numFmtId="0" fontId="23" fillId="0" borderId="18" xfId="6" applyNumberFormat="1" applyFont="1" applyFill="1" applyBorder="1" applyAlignment="1">
      <alignment horizontal="center" vertical="center"/>
    </xf>
    <xf numFmtId="0" fontId="23" fillId="0" borderId="18" xfId="5" applyNumberFormat="1" applyFont="1" applyFill="1" applyBorder="1" applyAlignment="1">
      <alignment horizontal="center" vertical="center"/>
    </xf>
    <xf numFmtId="0" fontId="23" fillId="0" borderId="18" xfId="4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left" vertical="top" wrapText="1"/>
    </xf>
    <xf numFmtId="0" fontId="23" fillId="0" borderId="0" xfId="5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wrapText="1"/>
    </xf>
    <xf numFmtId="0" fontId="23" fillId="0" borderId="8" xfId="7" applyNumberFormat="1" applyFont="1" applyFill="1" applyBorder="1" applyAlignment="1">
      <alignment horizontal="left" vertical="top" wrapText="1"/>
    </xf>
    <xf numFmtId="0" fontId="23" fillId="0" borderId="26" xfId="7" applyNumberFormat="1" applyFont="1" applyFill="1" applyBorder="1" applyAlignment="1">
      <alignment horizontal="left" vertical="top" wrapText="1"/>
    </xf>
    <xf numFmtId="0" fontId="30" fillId="15" borderId="2" xfId="0" applyNumberFormat="1" applyFont="1" applyFill="1" applyBorder="1" applyAlignment="1">
      <alignment horizontal="center" vertical="center" wrapText="1"/>
    </xf>
    <xf numFmtId="0" fontId="30" fillId="15" borderId="12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3" xfId="7" applyNumberFormat="1" applyFont="1" applyFill="1" applyBorder="1" applyAlignment="1">
      <alignment horizontal="center" vertical="center"/>
    </xf>
    <xf numFmtId="0" fontId="25" fillId="0" borderId="18" xfId="7" applyNumberFormat="1" applyFont="1" applyFill="1" applyBorder="1" applyAlignment="1">
      <alignment horizontal="center" vertical="center"/>
    </xf>
    <xf numFmtId="0" fontId="30" fillId="15" borderId="3" xfId="0" applyNumberFormat="1" applyFont="1" applyFill="1" applyBorder="1" applyAlignment="1">
      <alignment horizontal="center" vertical="center" wrapText="1"/>
    </xf>
    <xf numFmtId="164" fontId="25" fillId="0" borderId="23" xfId="7" applyNumberFormat="1" applyFont="1" applyFill="1" applyBorder="1" applyAlignment="1">
      <alignment horizontal="right" vertical="center"/>
    </xf>
    <xf numFmtId="164" fontId="23" fillId="0" borderId="23" xfId="6" applyNumberFormat="1" applyFont="1" applyFill="1" applyBorder="1" applyAlignment="1">
      <alignment horizontal="right" vertical="center"/>
    </xf>
    <xf numFmtId="164" fontId="23" fillId="0" borderId="23" xfId="5" applyNumberFormat="1" applyFont="1" applyFill="1" applyBorder="1" applyAlignment="1">
      <alignment horizontal="right" vertical="center"/>
    </xf>
    <xf numFmtId="164" fontId="23" fillId="0" borderId="23" xfId="4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164" fontId="30" fillId="15" borderId="2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Fill="1" applyBorder="1" applyAlignment="1">
      <alignment horizontal="right" vertical="center"/>
    </xf>
    <xf numFmtId="164" fontId="30" fillId="15" borderId="24" xfId="0" applyNumberFormat="1" applyFont="1" applyFill="1" applyBorder="1" applyAlignment="1">
      <alignment horizontal="right" vertical="center" wrapText="1"/>
    </xf>
    <xf numFmtId="164" fontId="25" fillId="14" borderId="22" xfId="0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5" fillId="0" borderId="8" xfId="7" applyNumberFormat="1" applyFont="1" applyFill="1" applyBorder="1" applyAlignment="1">
      <alignment horizontal="left" vertical="top" wrapText="1"/>
    </xf>
    <xf numFmtId="49" fontId="23" fillId="0" borderId="3" xfId="7" applyNumberFormat="1" applyFont="1" applyFill="1" applyBorder="1" applyAlignment="1">
      <alignment horizontal="center" vertical="center"/>
    </xf>
    <xf numFmtId="0" fontId="23" fillId="0" borderId="18" xfId="7" applyNumberFormat="1" applyFont="1" applyFill="1" applyBorder="1" applyAlignment="1">
      <alignment horizontal="center" vertical="center"/>
    </xf>
    <xf numFmtId="164" fontId="23" fillId="0" borderId="23" xfId="7" applyNumberFormat="1" applyFont="1" applyFill="1" applyBorder="1" applyAlignment="1">
      <alignment horizontal="right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164" fontId="23" fillId="0" borderId="25" xfId="4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right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49" fontId="23" fillId="0" borderId="3" xfId="4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14" borderId="18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28" xfId="0" applyNumberFormat="1" applyFont="1" applyFill="1" applyBorder="1" applyAlignment="1">
      <alignment horizontal="center" vertical="center"/>
    </xf>
    <xf numFmtId="0" fontId="23" fillId="0" borderId="29" xfId="0" applyNumberFormat="1" applyFont="1" applyFill="1" applyBorder="1" applyAlignment="1">
      <alignment horizontal="center" vertical="center"/>
    </xf>
    <xf numFmtId="164" fontId="23" fillId="0" borderId="30" xfId="0" applyNumberFormat="1" applyFont="1" applyFill="1" applyBorder="1" applyAlignment="1">
      <alignment horizontal="right" vertical="center"/>
    </xf>
    <xf numFmtId="0" fontId="23" fillId="0" borderId="28" xfId="4" applyNumberFormat="1" applyFont="1" applyFill="1" applyBorder="1" applyAlignment="1">
      <alignment horizontal="center" vertical="center"/>
    </xf>
    <xf numFmtId="0" fontId="23" fillId="0" borderId="29" xfId="4" applyNumberFormat="1" applyFont="1" applyFill="1" applyBorder="1" applyAlignment="1">
      <alignment horizontal="center" vertical="center"/>
    </xf>
    <xf numFmtId="164" fontId="23" fillId="0" borderId="30" xfId="4" applyNumberFormat="1" applyFont="1" applyFill="1" applyBorder="1" applyAlignment="1">
      <alignment horizontal="right" vertical="center"/>
    </xf>
    <xf numFmtId="0" fontId="23" fillId="0" borderId="28" xfId="5" applyNumberFormat="1" applyFont="1" applyFill="1" applyBorder="1" applyAlignment="1">
      <alignment horizontal="center" vertical="center"/>
    </xf>
    <xf numFmtId="0" fontId="23" fillId="0" borderId="29" xfId="5" applyNumberFormat="1" applyFont="1" applyFill="1" applyBorder="1" applyAlignment="1">
      <alignment horizontal="center" vertical="center"/>
    </xf>
    <xf numFmtId="164" fontId="23" fillId="0" borderId="30" xfId="5" applyNumberFormat="1" applyFont="1" applyFill="1" applyBorder="1" applyAlignment="1">
      <alignment horizontal="right" vertical="center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left" vertical="top" wrapText="1"/>
    </xf>
    <xf numFmtId="49" fontId="23" fillId="0" borderId="28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left" vertical="top" wrapText="1"/>
    </xf>
    <xf numFmtId="0" fontId="23" fillId="0" borderId="19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5" fillId="0" borderId="1" xfId="7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23" fillId="0" borderId="27" xfId="0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left" vertical="top" wrapText="1"/>
    </xf>
    <xf numFmtId="0" fontId="23" fillId="0" borderId="18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/>
    </xf>
    <xf numFmtId="0" fontId="18" fillId="0" borderId="11" xfId="0" applyNumberFormat="1" applyFont="1" applyFill="1" applyBorder="1" applyAlignment="1">
      <alignment horizontal="center"/>
    </xf>
    <xf numFmtId="0" fontId="24" fillId="0" borderId="9" xfId="5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left" vertical="top" wrapText="1"/>
    </xf>
    <xf numFmtId="0" fontId="24" fillId="0" borderId="18" xfId="5" applyNumberFormat="1" applyFont="1" applyFill="1" applyBorder="1" applyAlignment="1">
      <alignment horizontal="left" vertical="top" wrapText="1"/>
    </xf>
    <xf numFmtId="0" fontId="24" fillId="0" borderId="19" xfId="5" applyNumberFormat="1" applyFont="1" applyFill="1" applyBorder="1" applyAlignment="1">
      <alignment horizontal="left" vertical="top" wrapText="1"/>
    </xf>
    <xf numFmtId="0" fontId="24" fillId="0" borderId="20" xfId="5" applyNumberFormat="1" applyFont="1" applyFill="1" applyBorder="1" applyAlignment="1">
      <alignment horizontal="left" vertical="top" wrapText="1"/>
    </xf>
    <xf numFmtId="0" fontId="24" fillId="0" borderId="3" xfId="5" applyNumberFormat="1" applyFont="1" applyFill="1" applyBorder="1" applyAlignment="1">
      <alignment horizontal="left" vertical="top" wrapText="1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6" xfId="4" applyNumberFormat="1" applyFont="1" applyFill="1" applyBorder="1" applyAlignment="1">
      <alignment horizontal="lef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3" fillId="0" borderId="18" xfId="7" applyNumberFormat="1" applyFont="1" applyFill="1" applyBorder="1" applyAlignment="1">
      <alignment horizontal="left" vertical="top" wrapText="1"/>
    </xf>
    <xf numFmtId="0" fontId="23" fillId="0" borderId="20" xfId="7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3" xfId="4" applyNumberFormat="1" applyFont="1" applyFill="1" applyBorder="1" applyAlignment="1">
      <alignment horizontal="left" vertical="top" wrapText="1"/>
    </xf>
    <xf numFmtId="0" fontId="23" fillId="0" borderId="14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0" fontId="25" fillId="14" borderId="15" xfId="0" applyNumberFormat="1" applyFont="1" applyFill="1" applyBorder="1" applyAlignment="1">
      <alignment horizontal="left"/>
    </xf>
    <xf numFmtId="0" fontId="25" fillId="14" borderId="16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4" xfId="0" applyNumberFormat="1" applyFont="1" applyFill="1" applyBorder="1" applyAlignment="1">
      <alignment horizontal="left"/>
    </xf>
    <xf numFmtId="0" fontId="30" fillId="15" borderId="2" xfId="0" applyNumberFormat="1" applyFont="1" applyFill="1" applyBorder="1" applyAlignment="1">
      <alignment horizontal="left" vertical="top" wrapText="1"/>
    </xf>
    <xf numFmtId="0" fontId="30" fillId="15" borderId="3" xfId="0" applyNumberFormat="1" applyFont="1" applyFill="1" applyBorder="1" applyAlignment="1">
      <alignment horizontal="left" vertical="top" wrapText="1"/>
    </xf>
    <xf numFmtId="0" fontId="31" fillId="0" borderId="0" xfId="0" applyNumberFormat="1" applyFont="1" applyFill="1" applyBorder="1" applyAlignment="1">
      <alignment horizontal="right"/>
    </xf>
    <xf numFmtId="0" fontId="28" fillId="0" borderId="18" xfId="0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0" fontId="23" fillId="0" borderId="18" xfId="6" applyNumberFormat="1" applyFont="1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3" fillId="14" borderId="19" xfId="0" applyNumberFormat="1" applyFont="1" applyFill="1" applyBorder="1" applyAlignment="1">
      <alignment horizontal="left" vertical="top" wrapText="1"/>
    </xf>
    <xf numFmtId="0" fontId="23" fillId="14" borderId="20" xfId="0" applyNumberFormat="1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76"/>
  <sheetViews>
    <sheetView tabSelected="1" view="pageBreakPreview" zoomScaleNormal="100" zoomScaleSheetLayoutView="100" workbookViewId="0">
      <selection activeCell="W12" sqref="W12:W13"/>
    </sheetView>
  </sheetViews>
  <sheetFormatPr defaultRowHeight="12.75" x14ac:dyDescent="0.2"/>
  <cols>
    <col min="1" max="3" width="0.140625" customWidth="1"/>
    <col min="4" max="4" width="0.42578125" hidden="1" customWidth="1"/>
    <col min="5" max="5" width="0.85546875" hidden="1" customWidth="1"/>
    <col min="6" max="6" width="1" hidden="1" customWidth="1"/>
    <col min="7" max="7" width="35.7109375" customWidth="1"/>
    <col min="8" max="8" width="43.140625" customWidth="1"/>
    <col min="9" max="9" width="15.140625" customWidth="1"/>
    <col min="10" max="10" width="7.28515625" customWidth="1"/>
    <col min="11" max="11" width="18" customWidth="1"/>
    <col min="12" max="12" width="0.5703125" hidden="1" customWidth="1"/>
    <col min="13" max="15" width="8.7109375" hidden="1" customWidth="1"/>
    <col min="16" max="16" width="9.140625" hidden="1" customWidth="1"/>
  </cols>
  <sheetData>
    <row r="1" spans="2:16" ht="15.75" x14ac:dyDescent="0.25">
      <c r="G1" s="214" t="s">
        <v>1100</v>
      </c>
      <c r="H1" s="214"/>
      <c r="I1" s="214"/>
      <c r="J1" s="214"/>
      <c r="K1" s="214"/>
      <c r="L1" s="214"/>
      <c r="M1" s="214"/>
      <c r="N1" s="214"/>
      <c r="O1" s="214"/>
      <c r="P1" s="214"/>
    </row>
    <row r="2" spans="2:16" ht="15.75" x14ac:dyDescent="0.25">
      <c r="G2" s="215" t="s">
        <v>991</v>
      </c>
      <c r="H2" s="215"/>
      <c r="I2" s="215"/>
      <c r="J2" s="215"/>
      <c r="K2" s="215"/>
    </row>
    <row r="3" spans="2:16" ht="15.75" x14ac:dyDescent="0.25">
      <c r="G3" s="215" t="s">
        <v>992</v>
      </c>
      <c r="H3" s="215"/>
      <c r="I3" s="215"/>
      <c r="J3" s="215"/>
      <c r="K3" s="215"/>
    </row>
    <row r="4" spans="2:16" ht="15.75" x14ac:dyDescent="0.25">
      <c r="G4" s="214" t="s">
        <v>958</v>
      </c>
      <c r="H4" s="214"/>
      <c r="I4" s="214"/>
      <c r="J4" s="214"/>
      <c r="K4" s="214"/>
      <c r="L4" s="214"/>
      <c r="M4" s="214"/>
      <c r="N4" s="214"/>
      <c r="O4" s="214"/>
      <c r="P4" s="214"/>
    </row>
    <row r="5" spans="2:16" ht="15.75" x14ac:dyDescent="0.25">
      <c r="G5" s="242" t="s">
        <v>1147</v>
      </c>
      <c r="H5" s="242"/>
      <c r="I5" s="242"/>
      <c r="J5" s="242"/>
      <c r="K5" s="242"/>
    </row>
    <row r="6" spans="2:16" ht="15.75" x14ac:dyDescent="0.25">
      <c r="G6" s="214" t="s">
        <v>960</v>
      </c>
      <c r="H6" s="214"/>
      <c r="I6" s="214"/>
      <c r="J6" s="214"/>
      <c r="K6" s="214"/>
      <c r="L6" s="214"/>
      <c r="M6" s="214"/>
      <c r="N6" s="214"/>
      <c r="O6" s="214"/>
      <c r="P6" s="214"/>
    </row>
    <row r="7" spans="2:16" ht="15.75" x14ac:dyDescent="0.25">
      <c r="G7" s="215" t="s">
        <v>959</v>
      </c>
      <c r="H7" s="215"/>
      <c r="I7" s="215"/>
      <c r="J7" s="215"/>
      <c r="K7" s="215"/>
    </row>
    <row r="8" spans="2:16" ht="15.75" x14ac:dyDescent="0.25">
      <c r="G8" s="214" t="s">
        <v>958</v>
      </c>
      <c r="H8" s="214"/>
      <c r="I8" s="214"/>
      <c r="J8" s="214"/>
      <c r="K8" s="214"/>
      <c r="L8" s="214"/>
      <c r="M8" s="214"/>
      <c r="N8" s="214"/>
      <c r="O8" s="214"/>
      <c r="P8" s="214"/>
    </row>
    <row r="9" spans="2:16" ht="15.75" x14ac:dyDescent="0.25">
      <c r="B9" s="215" t="s">
        <v>959</v>
      </c>
      <c r="C9" s="215"/>
      <c r="D9" s="215"/>
      <c r="E9" s="215"/>
      <c r="F9" s="215"/>
      <c r="G9" s="215" t="s">
        <v>973</v>
      </c>
      <c r="H9" s="215"/>
      <c r="I9" s="215"/>
      <c r="J9" s="215"/>
      <c r="K9" s="215"/>
    </row>
    <row r="10" spans="2:16" ht="9" customHeight="1" x14ac:dyDescent="0.2">
      <c r="B10" s="219"/>
      <c r="C10" s="219"/>
      <c r="D10" s="219"/>
      <c r="E10" s="219"/>
      <c r="F10" s="219"/>
      <c r="G10" s="219"/>
      <c r="H10" s="79"/>
      <c r="I10" s="79"/>
      <c r="J10" s="79"/>
      <c r="K10" s="79"/>
    </row>
    <row r="11" spans="2:16" ht="54.75" customHeight="1" x14ac:dyDescent="0.25">
      <c r="B11" s="216" t="s">
        <v>990</v>
      </c>
      <c r="C11" s="216"/>
      <c r="D11" s="216"/>
      <c r="E11" s="216"/>
      <c r="F11" s="216"/>
      <c r="G11" s="216"/>
      <c r="H11" s="216"/>
      <c r="I11" s="216"/>
      <c r="J11" s="216"/>
      <c r="K11" s="216"/>
    </row>
    <row r="12" spans="2:16" ht="18.75" customHeight="1" thickBot="1" x14ac:dyDescent="0.25">
      <c r="B12" s="219"/>
      <c r="C12" s="219"/>
      <c r="D12" s="219"/>
      <c r="E12" s="219"/>
      <c r="F12" s="219"/>
      <c r="G12" s="219"/>
      <c r="H12" s="79"/>
      <c r="I12" s="79"/>
      <c r="J12" s="79"/>
      <c r="K12" s="100" t="s">
        <v>957</v>
      </c>
    </row>
    <row r="13" spans="2:16" ht="45.75" customHeight="1" thickBot="1" x14ac:dyDescent="0.25">
      <c r="B13" s="217" t="s">
        <v>295</v>
      </c>
      <c r="C13" s="217"/>
      <c r="D13" s="217"/>
      <c r="E13" s="217"/>
      <c r="F13" s="217"/>
      <c r="G13" s="217"/>
      <c r="H13" s="218"/>
      <c r="I13" s="137" t="s">
        <v>965</v>
      </c>
      <c r="J13" s="110" t="s">
        <v>966</v>
      </c>
      <c r="K13" s="136" t="s">
        <v>967</v>
      </c>
    </row>
    <row r="14" spans="2:16" ht="13.5" thickBot="1" x14ac:dyDescent="0.25">
      <c r="B14" s="220">
        <v>1</v>
      </c>
      <c r="C14" s="220"/>
      <c r="D14" s="220"/>
      <c r="E14" s="220"/>
      <c r="F14" s="220"/>
      <c r="G14" s="220"/>
      <c r="H14" s="220"/>
      <c r="I14" s="92">
        <v>2</v>
      </c>
      <c r="J14" s="94">
        <v>3</v>
      </c>
      <c r="K14" s="99">
        <v>4</v>
      </c>
    </row>
    <row r="15" spans="2:16" ht="32.25" customHeight="1" x14ac:dyDescent="0.2">
      <c r="B15" s="206" t="s">
        <v>347</v>
      </c>
      <c r="C15" s="207"/>
      <c r="D15" s="207"/>
      <c r="E15" s="207"/>
      <c r="F15" s="207"/>
      <c r="G15" s="207"/>
      <c r="H15" s="207"/>
      <c r="I15" s="111" t="s">
        <v>348</v>
      </c>
      <c r="J15" s="112"/>
      <c r="K15" s="114">
        <f>K16+K32</f>
        <v>25993</v>
      </c>
    </row>
    <row r="16" spans="2:16" ht="39" customHeight="1" x14ac:dyDescent="0.2">
      <c r="B16" s="106"/>
      <c r="C16" s="205" t="s">
        <v>349</v>
      </c>
      <c r="D16" s="205"/>
      <c r="E16" s="205"/>
      <c r="F16" s="205"/>
      <c r="G16" s="205"/>
      <c r="H16" s="205"/>
      <c r="I16" s="84" t="s">
        <v>350</v>
      </c>
      <c r="J16" s="95"/>
      <c r="K16" s="115">
        <f>K17</f>
        <v>1120</v>
      </c>
    </row>
    <row r="17" spans="2:11" ht="41.25" customHeight="1" x14ac:dyDescent="0.2">
      <c r="B17" s="106"/>
      <c r="C17" s="85"/>
      <c r="D17" s="208" t="s">
        <v>1044</v>
      </c>
      <c r="E17" s="208"/>
      <c r="F17" s="208"/>
      <c r="G17" s="208"/>
      <c r="H17" s="208"/>
      <c r="I17" s="86" t="s">
        <v>351</v>
      </c>
      <c r="J17" s="96"/>
      <c r="K17" s="116">
        <f>K18+K20+K22+K24+K27+K29</f>
        <v>1120</v>
      </c>
    </row>
    <row r="18" spans="2:11" ht="54.75" customHeight="1" x14ac:dyDescent="0.2">
      <c r="B18" s="106"/>
      <c r="C18" s="85"/>
      <c r="D18" s="87"/>
      <c r="E18" s="204" t="s">
        <v>352</v>
      </c>
      <c r="F18" s="204"/>
      <c r="G18" s="204"/>
      <c r="H18" s="204"/>
      <c r="I18" s="88" t="s">
        <v>353</v>
      </c>
      <c r="J18" s="97"/>
      <c r="K18" s="117">
        <f>K19</f>
        <v>170</v>
      </c>
    </row>
    <row r="19" spans="2:11" ht="20.25" customHeight="1" x14ac:dyDescent="0.2">
      <c r="B19" s="106"/>
      <c r="C19" s="85"/>
      <c r="D19" s="87"/>
      <c r="E19" s="89"/>
      <c r="F19" s="201" t="s">
        <v>1024</v>
      </c>
      <c r="G19" s="202"/>
      <c r="H19" s="203"/>
      <c r="I19" s="90" t="s">
        <v>353</v>
      </c>
      <c r="J19" s="98" t="s">
        <v>355</v>
      </c>
      <c r="K19" s="118">
        <v>170</v>
      </c>
    </row>
    <row r="20" spans="2:11" ht="18" customHeight="1" x14ac:dyDescent="0.2">
      <c r="B20" s="106"/>
      <c r="C20" s="85"/>
      <c r="D20" s="87"/>
      <c r="E20" s="204" t="s">
        <v>356</v>
      </c>
      <c r="F20" s="204"/>
      <c r="G20" s="204"/>
      <c r="H20" s="204"/>
      <c r="I20" s="88" t="s">
        <v>357</v>
      </c>
      <c r="J20" s="97"/>
      <c r="K20" s="117">
        <f>K21</f>
        <v>40</v>
      </c>
    </row>
    <row r="21" spans="2:11" ht="19.5" customHeight="1" x14ac:dyDescent="0.2">
      <c r="B21" s="106"/>
      <c r="C21" s="85"/>
      <c r="D21" s="87"/>
      <c r="E21" s="89"/>
      <c r="F21" s="201" t="s">
        <v>1024</v>
      </c>
      <c r="G21" s="202"/>
      <c r="H21" s="203"/>
      <c r="I21" s="90" t="s">
        <v>357</v>
      </c>
      <c r="J21" s="98" t="s">
        <v>355</v>
      </c>
      <c r="K21" s="118">
        <v>40</v>
      </c>
    </row>
    <row r="22" spans="2:11" ht="15" customHeight="1" x14ac:dyDescent="0.2">
      <c r="B22" s="106"/>
      <c r="C22" s="85"/>
      <c r="D22" s="87"/>
      <c r="E22" s="204" t="s">
        <v>358</v>
      </c>
      <c r="F22" s="204"/>
      <c r="G22" s="204"/>
      <c r="H22" s="204"/>
      <c r="I22" s="88" t="s">
        <v>359</v>
      </c>
      <c r="J22" s="97"/>
      <c r="K22" s="117">
        <f>K23</f>
        <v>40</v>
      </c>
    </row>
    <row r="23" spans="2:11" ht="16.5" customHeight="1" x14ac:dyDescent="0.2">
      <c r="B23" s="106"/>
      <c r="C23" s="85"/>
      <c r="D23" s="87"/>
      <c r="E23" s="89"/>
      <c r="F23" s="201" t="s">
        <v>1024</v>
      </c>
      <c r="G23" s="202"/>
      <c r="H23" s="203"/>
      <c r="I23" s="90" t="s">
        <v>359</v>
      </c>
      <c r="J23" s="98" t="s">
        <v>355</v>
      </c>
      <c r="K23" s="118">
        <v>40</v>
      </c>
    </row>
    <row r="24" spans="2:11" ht="15" customHeight="1" x14ac:dyDescent="0.2">
      <c r="B24" s="106"/>
      <c r="C24" s="85"/>
      <c r="D24" s="87"/>
      <c r="E24" s="204" t="s">
        <v>360</v>
      </c>
      <c r="F24" s="204"/>
      <c r="G24" s="204"/>
      <c r="H24" s="204"/>
      <c r="I24" s="88" t="s">
        <v>361</v>
      </c>
      <c r="J24" s="97"/>
      <c r="K24" s="117">
        <f>K25+K26</f>
        <v>550</v>
      </c>
    </row>
    <row r="25" spans="2:11" ht="20.25" customHeight="1" x14ac:dyDescent="0.2">
      <c r="B25" s="106"/>
      <c r="C25" s="85"/>
      <c r="D25" s="87"/>
      <c r="E25" s="89"/>
      <c r="F25" s="201" t="s">
        <v>1024</v>
      </c>
      <c r="G25" s="202"/>
      <c r="H25" s="203"/>
      <c r="I25" s="90" t="s">
        <v>361</v>
      </c>
      <c r="J25" s="98" t="s">
        <v>355</v>
      </c>
      <c r="K25" s="118">
        <v>100</v>
      </c>
    </row>
    <row r="26" spans="2:11" ht="15" customHeight="1" x14ac:dyDescent="0.2">
      <c r="B26" s="106"/>
      <c r="C26" s="85"/>
      <c r="D26" s="87"/>
      <c r="E26" s="89"/>
      <c r="F26" s="201" t="s">
        <v>362</v>
      </c>
      <c r="G26" s="202"/>
      <c r="H26" s="203"/>
      <c r="I26" s="90" t="s">
        <v>361</v>
      </c>
      <c r="J26" s="98" t="s">
        <v>363</v>
      </c>
      <c r="K26" s="118">
        <v>450</v>
      </c>
    </row>
    <row r="27" spans="2:11" ht="15" customHeight="1" x14ac:dyDescent="0.2">
      <c r="B27" s="106"/>
      <c r="C27" s="85"/>
      <c r="D27" s="87"/>
      <c r="E27" s="204" t="s">
        <v>364</v>
      </c>
      <c r="F27" s="204"/>
      <c r="G27" s="204"/>
      <c r="H27" s="204"/>
      <c r="I27" s="88" t="s">
        <v>365</v>
      </c>
      <c r="J27" s="97"/>
      <c r="K27" s="117">
        <f>K28</f>
        <v>90</v>
      </c>
    </row>
    <row r="28" spans="2:11" ht="16.5" customHeight="1" x14ac:dyDescent="0.2">
      <c r="B28" s="106"/>
      <c r="C28" s="85"/>
      <c r="D28" s="87"/>
      <c r="E28" s="89"/>
      <c r="F28" s="201" t="s">
        <v>1024</v>
      </c>
      <c r="G28" s="202"/>
      <c r="H28" s="203"/>
      <c r="I28" s="90" t="s">
        <v>365</v>
      </c>
      <c r="J28" s="98" t="s">
        <v>355</v>
      </c>
      <c r="K28" s="118">
        <v>90</v>
      </c>
    </row>
    <row r="29" spans="2:11" ht="30.75" customHeight="1" x14ac:dyDescent="0.2">
      <c r="B29" s="106"/>
      <c r="C29" s="85"/>
      <c r="D29" s="87"/>
      <c r="E29" s="204" t="s">
        <v>366</v>
      </c>
      <c r="F29" s="204"/>
      <c r="G29" s="204"/>
      <c r="H29" s="204"/>
      <c r="I29" s="88" t="s">
        <v>367</v>
      </c>
      <c r="J29" s="97"/>
      <c r="K29" s="117">
        <f>K30+K31</f>
        <v>230</v>
      </c>
    </row>
    <row r="30" spans="2:11" ht="21.75" customHeight="1" x14ac:dyDescent="0.2">
      <c r="B30" s="106"/>
      <c r="C30" s="85"/>
      <c r="D30" s="87"/>
      <c r="E30" s="89"/>
      <c r="F30" s="201" t="s">
        <v>1024</v>
      </c>
      <c r="G30" s="202"/>
      <c r="H30" s="203"/>
      <c r="I30" s="90" t="s">
        <v>367</v>
      </c>
      <c r="J30" s="98" t="s">
        <v>355</v>
      </c>
      <c r="K30" s="118">
        <v>224.7</v>
      </c>
    </row>
    <row r="31" spans="2:11" ht="15" customHeight="1" x14ac:dyDescent="0.2">
      <c r="B31" s="106"/>
      <c r="C31" s="85"/>
      <c r="D31" s="87"/>
      <c r="E31" s="89"/>
      <c r="F31" s="201" t="s">
        <v>368</v>
      </c>
      <c r="G31" s="202"/>
      <c r="H31" s="203"/>
      <c r="I31" s="90" t="s">
        <v>367</v>
      </c>
      <c r="J31" s="98" t="s">
        <v>369</v>
      </c>
      <c r="K31" s="118">
        <v>5.3</v>
      </c>
    </row>
    <row r="32" spans="2:11" ht="15" customHeight="1" x14ac:dyDescent="0.2">
      <c r="B32" s="106"/>
      <c r="C32" s="205" t="s">
        <v>370</v>
      </c>
      <c r="D32" s="205"/>
      <c r="E32" s="205"/>
      <c r="F32" s="205"/>
      <c r="G32" s="205"/>
      <c r="H32" s="205"/>
      <c r="I32" s="84" t="s">
        <v>371</v>
      </c>
      <c r="J32" s="95"/>
      <c r="K32" s="115">
        <f>K33</f>
        <v>24873</v>
      </c>
    </row>
    <row r="33" spans="2:11" ht="63" customHeight="1" x14ac:dyDescent="0.2">
      <c r="B33" s="106"/>
      <c r="C33" s="85"/>
      <c r="D33" s="208" t="s">
        <v>372</v>
      </c>
      <c r="E33" s="208"/>
      <c r="F33" s="208"/>
      <c r="G33" s="208"/>
      <c r="H33" s="208"/>
      <c r="I33" s="86" t="s">
        <v>373</v>
      </c>
      <c r="J33" s="96"/>
      <c r="K33" s="116">
        <f>K34</f>
        <v>24873</v>
      </c>
    </row>
    <row r="34" spans="2:11" ht="48" customHeight="1" x14ac:dyDescent="0.2">
      <c r="B34" s="106"/>
      <c r="C34" s="85"/>
      <c r="D34" s="87"/>
      <c r="E34" s="204" t="s">
        <v>374</v>
      </c>
      <c r="F34" s="204"/>
      <c r="G34" s="204"/>
      <c r="H34" s="204"/>
      <c r="I34" s="88" t="s">
        <v>375</v>
      </c>
      <c r="J34" s="97"/>
      <c r="K34" s="117">
        <f>K35</f>
        <v>24873</v>
      </c>
    </row>
    <row r="35" spans="2:11" ht="18.75" customHeight="1" x14ac:dyDescent="0.2">
      <c r="B35" s="106"/>
      <c r="C35" s="85"/>
      <c r="D35" s="87"/>
      <c r="E35" s="89"/>
      <c r="F35" s="201" t="s">
        <v>1024</v>
      </c>
      <c r="G35" s="202"/>
      <c r="H35" s="203"/>
      <c r="I35" s="90" t="s">
        <v>375</v>
      </c>
      <c r="J35" s="98" t="s">
        <v>355</v>
      </c>
      <c r="K35" s="118">
        <v>24873</v>
      </c>
    </row>
    <row r="36" spans="2:11" ht="32.25" customHeight="1" x14ac:dyDescent="0.2">
      <c r="B36" s="206" t="s">
        <v>376</v>
      </c>
      <c r="C36" s="207"/>
      <c r="D36" s="207"/>
      <c r="E36" s="207"/>
      <c r="F36" s="207"/>
      <c r="G36" s="207"/>
      <c r="H36" s="207"/>
      <c r="I36" s="111" t="s">
        <v>377</v>
      </c>
      <c r="J36" s="112"/>
      <c r="K36" s="114">
        <f>K37+K59+K48+K108+K120+K132+K104</f>
        <v>251860.8</v>
      </c>
    </row>
    <row r="37" spans="2:11" ht="30.75" customHeight="1" x14ac:dyDescent="0.2">
      <c r="B37" s="106"/>
      <c r="C37" s="205" t="s">
        <v>378</v>
      </c>
      <c r="D37" s="205"/>
      <c r="E37" s="205"/>
      <c r="F37" s="205"/>
      <c r="G37" s="205"/>
      <c r="H37" s="205"/>
      <c r="I37" s="84" t="s">
        <v>379</v>
      </c>
      <c r="J37" s="95"/>
      <c r="K37" s="115">
        <f>K38</f>
        <v>14779.6</v>
      </c>
    </row>
    <row r="38" spans="2:11" ht="30.75" customHeight="1" x14ac:dyDescent="0.2">
      <c r="B38" s="106"/>
      <c r="C38" s="85"/>
      <c r="D38" s="208" t="s">
        <v>380</v>
      </c>
      <c r="E38" s="208"/>
      <c r="F38" s="208"/>
      <c r="G38" s="208"/>
      <c r="H38" s="208"/>
      <c r="I38" s="86" t="s">
        <v>381</v>
      </c>
      <c r="J38" s="96"/>
      <c r="K38" s="116">
        <f>K39+K42+K44+K46</f>
        <v>14779.6</v>
      </c>
    </row>
    <row r="39" spans="2:11" ht="22.5" customHeight="1" x14ac:dyDescent="0.2">
      <c r="B39" s="106"/>
      <c r="C39" s="85"/>
      <c r="D39" s="87"/>
      <c r="E39" s="204" t="s">
        <v>382</v>
      </c>
      <c r="F39" s="204"/>
      <c r="G39" s="204"/>
      <c r="H39" s="204"/>
      <c r="I39" s="88" t="s">
        <v>383</v>
      </c>
      <c r="J39" s="97"/>
      <c r="K39" s="117">
        <f>K40+K41</f>
        <v>12627.5</v>
      </c>
    </row>
    <row r="40" spans="2:11" ht="48" customHeight="1" x14ac:dyDescent="0.2">
      <c r="B40" s="106"/>
      <c r="C40" s="85"/>
      <c r="D40" s="87"/>
      <c r="E40" s="89"/>
      <c r="F40" s="201" t="s">
        <v>384</v>
      </c>
      <c r="G40" s="202"/>
      <c r="H40" s="203"/>
      <c r="I40" s="90" t="s">
        <v>383</v>
      </c>
      <c r="J40" s="98" t="s">
        <v>385</v>
      </c>
      <c r="K40" s="118">
        <v>12227.5</v>
      </c>
    </row>
    <row r="41" spans="2:11" ht="34.5" customHeight="1" x14ac:dyDescent="0.2">
      <c r="B41" s="106"/>
      <c r="C41" s="85"/>
      <c r="D41" s="87"/>
      <c r="E41" s="89"/>
      <c r="F41" s="153"/>
      <c r="G41" s="195" t="s">
        <v>354</v>
      </c>
      <c r="H41" s="196"/>
      <c r="I41" s="90" t="s">
        <v>383</v>
      </c>
      <c r="J41" s="98">
        <v>622</v>
      </c>
      <c r="K41" s="118">
        <v>400</v>
      </c>
    </row>
    <row r="42" spans="2:11" ht="35.25" customHeight="1" x14ac:dyDescent="0.2">
      <c r="B42" s="106"/>
      <c r="C42" s="85"/>
      <c r="D42" s="87"/>
      <c r="E42" s="212" t="s">
        <v>386</v>
      </c>
      <c r="F42" s="212"/>
      <c r="G42" s="212"/>
      <c r="H42" s="212"/>
      <c r="I42" s="88" t="s">
        <v>387</v>
      </c>
      <c r="J42" s="97"/>
      <c r="K42" s="117">
        <f>K43</f>
        <v>1583.7</v>
      </c>
    </row>
    <row r="43" spans="2:11" ht="50.25" customHeight="1" x14ac:dyDescent="0.2">
      <c r="B43" s="106"/>
      <c r="C43" s="85"/>
      <c r="D43" s="87"/>
      <c r="E43" s="89"/>
      <c r="F43" s="209" t="s">
        <v>384</v>
      </c>
      <c r="G43" s="210"/>
      <c r="H43" s="211"/>
      <c r="I43" s="178" t="s">
        <v>387</v>
      </c>
      <c r="J43" s="179" t="s">
        <v>385</v>
      </c>
      <c r="K43" s="180">
        <v>1583.7</v>
      </c>
    </row>
    <row r="44" spans="2:11" ht="36.75" customHeight="1" x14ac:dyDescent="0.2">
      <c r="B44" s="106"/>
      <c r="C44" s="85"/>
      <c r="D44" s="87"/>
      <c r="E44" s="204" t="s">
        <v>388</v>
      </c>
      <c r="F44" s="204"/>
      <c r="G44" s="204"/>
      <c r="H44" s="204"/>
      <c r="I44" s="88" t="s">
        <v>389</v>
      </c>
      <c r="J44" s="97"/>
      <c r="K44" s="117">
        <f>K45</f>
        <v>452.5</v>
      </c>
    </row>
    <row r="45" spans="2:11" ht="15.75" x14ac:dyDescent="0.2">
      <c r="B45" s="106"/>
      <c r="C45" s="85"/>
      <c r="D45" s="87"/>
      <c r="E45" s="89"/>
      <c r="F45" s="201" t="s">
        <v>384</v>
      </c>
      <c r="G45" s="202"/>
      <c r="H45" s="203"/>
      <c r="I45" s="90" t="s">
        <v>389</v>
      </c>
      <c r="J45" s="98" t="s">
        <v>385</v>
      </c>
      <c r="K45" s="118">
        <v>452.5</v>
      </c>
    </row>
    <row r="46" spans="2:11" ht="39.75" customHeight="1" x14ac:dyDescent="0.2">
      <c r="B46" s="106"/>
      <c r="C46" s="85"/>
      <c r="D46" s="87"/>
      <c r="E46" s="204" t="s">
        <v>390</v>
      </c>
      <c r="F46" s="204"/>
      <c r="G46" s="204"/>
      <c r="H46" s="204"/>
      <c r="I46" s="88" t="s">
        <v>391</v>
      </c>
      <c r="J46" s="97"/>
      <c r="K46" s="117">
        <f>K47</f>
        <v>115.9</v>
      </c>
    </row>
    <row r="47" spans="2:11" ht="47.25" customHeight="1" x14ac:dyDescent="0.2">
      <c r="B47" s="106"/>
      <c r="C47" s="85"/>
      <c r="D47" s="87"/>
      <c r="E47" s="89"/>
      <c r="F47" s="201" t="s">
        <v>384</v>
      </c>
      <c r="G47" s="202"/>
      <c r="H47" s="203"/>
      <c r="I47" s="90" t="s">
        <v>391</v>
      </c>
      <c r="J47" s="98" t="s">
        <v>385</v>
      </c>
      <c r="K47" s="118">
        <v>115.9</v>
      </c>
    </row>
    <row r="48" spans="2:11" ht="15" customHeight="1" x14ac:dyDescent="0.2">
      <c r="B48" s="106"/>
      <c r="C48" s="205" t="s">
        <v>392</v>
      </c>
      <c r="D48" s="205"/>
      <c r="E48" s="205"/>
      <c r="F48" s="205"/>
      <c r="G48" s="205"/>
      <c r="H48" s="205"/>
      <c r="I48" s="84" t="s">
        <v>393</v>
      </c>
      <c r="J48" s="95"/>
      <c r="K48" s="115">
        <f>K49</f>
        <v>61203.5</v>
      </c>
    </row>
    <row r="49" spans="2:11" ht="39" customHeight="1" x14ac:dyDescent="0.2">
      <c r="B49" s="106"/>
      <c r="C49" s="85"/>
      <c r="D49" s="208" t="s">
        <v>394</v>
      </c>
      <c r="E49" s="208"/>
      <c r="F49" s="208"/>
      <c r="G49" s="208"/>
      <c r="H49" s="208"/>
      <c r="I49" s="86" t="s">
        <v>395</v>
      </c>
      <c r="J49" s="96"/>
      <c r="K49" s="116">
        <f>K50+K52+K55+K57</f>
        <v>61203.5</v>
      </c>
    </row>
    <row r="50" spans="2:11" ht="23.25" customHeight="1" x14ac:dyDescent="0.2">
      <c r="B50" s="106"/>
      <c r="C50" s="85"/>
      <c r="D50" s="87"/>
      <c r="E50" s="204" t="s">
        <v>396</v>
      </c>
      <c r="F50" s="204"/>
      <c r="G50" s="204"/>
      <c r="H50" s="204"/>
      <c r="I50" s="88" t="s">
        <v>397</v>
      </c>
      <c r="J50" s="97"/>
      <c r="K50" s="117">
        <f>K51</f>
        <v>53326</v>
      </c>
    </row>
    <row r="51" spans="2:11" ht="52.5" customHeight="1" x14ac:dyDescent="0.2">
      <c r="B51" s="106"/>
      <c r="C51" s="85"/>
      <c r="D51" s="87"/>
      <c r="E51" s="89"/>
      <c r="F51" s="201" t="s">
        <v>398</v>
      </c>
      <c r="G51" s="202"/>
      <c r="H51" s="203"/>
      <c r="I51" s="90" t="s">
        <v>397</v>
      </c>
      <c r="J51" s="98" t="s">
        <v>399</v>
      </c>
      <c r="K51" s="118">
        <v>53326</v>
      </c>
    </row>
    <row r="52" spans="2:11" ht="36.75" customHeight="1" x14ac:dyDescent="0.2">
      <c r="B52" s="106"/>
      <c r="C52" s="85"/>
      <c r="D52" s="87"/>
      <c r="E52" s="204" t="s">
        <v>400</v>
      </c>
      <c r="F52" s="204"/>
      <c r="G52" s="204"/>
      <c r="H52" s="204"/>
      <c r="I52" s="88" t="s">
        <v>401</v>
      </c>
      <c r="J52" s="97"/>
      <c r="K52" s="117">
        <f>K53+K54</f>
        <v>5333.9</v>
      </c>
    </row>
    <row r="53" spans="2:11" ht="54" customHeight="1" x14ac:dyDescent="0.2">
      <c r="B53" s="106"/>
      <c r="C53" s="85"/>
      <c r="D53" s="87"/>
      <c r="E53" s="89"/>
      <c r="F53" s="201" t="s">
        <v>398</v>
      </c>
      <c r="G53" s="202"/>
      <c r="H53" s="203"/>
      <c r="I53" s="90" t="s">
        <v>401</v>
      </c>
      <c r="J53" s="98" t="s">
        <v>399</v>
      </c>
      <c r="K53" s="118">
        <v>4735.8999999999996</v>
      </c>
    </row>
    <row r="54" spans="2:11" ht="25.5" customHeight="1" x14ac:dyDescent="0.2">
      <c r="B54" s="106"/>
      <c r="C54" s="85"/>
      <c r="D54" s="87"/>
      <c r="E54" s="89"/>
      <c r="F54" s="153"/>
      <c r="G54" s="195" t="s">
        <v>516</v>
      </c>
      <c r="H54" s="196"/>
      <c r="I54" s="90" t="s">
        <v>401</v>
      </c>
      <c r="J54" s="98">
        <v>612</v>
      </c>
      <c r="K54" s="118">
        <v>598</v>
      </c>
    </row>
    <row r="55" spans="2:11" ht="36.75" customHeight="1" x14ac:dyDescent="0.2">
      <c r="B55" s="106"/>
      <c r="C55" s="85"/>
      <c r="D55" s="87"/>
      <c r="E55" s="204" t="s">
        <v>388</v>
      </c>
      <c r="F55" s="204"/>
      <c r="G55" s="204"/>
      <c r="H55" s="204"/>
      <c r="I55" s="88" t="s">
        <v>402</v>
      </c>
      <c r="J55" s="97"/>
      <c r="K55" s="117">
        <f>K56</f>
        <v>2024.7</v>
      </c>
    </row>
    <row r="56" spans="2:11" ht="48.75" customHeight="1" x14ac:dyDescent="0.2">
      <c r="B56" s="106"/>
      <c r="C56" s="85"/>
      <c r="D56" s="87"/>
      <c r="E56" s="89"/>
      <c r="F56" s="201" t="s">
        <v>398</v>
      </c>
      <c r="G56" s="202"/>
      <c r="H56" s="203"/>
      <c r="I56" s="90" t="s">
        <v>402</v>
      </c>
      <c r="J56" s="98" t="s">
        <v>399</v>
      </c>
      <c r="K56" s="118">
        <v>2024.7</v>
      </c>
    </row>
    <row r="57" spans="2:11" ht="30.75" customHeight="1" x14ac:dyDescent="0.2">
      <c r="B57" s="106"/>
      <c r="C57" s="85"/>
      <c r="D57" s="87"/>
      <c r="E57" s="204" t="s">
        <v>390</v>
      </c>
      <c r="F57" s="204"/>
      <c r="G57" s="204"/>
      <c r="H57" s="204"/>
      <c r="I57" s="88" t="s">
        <v>403</v>
      </c>
      <c r="J57" s="97"/>
      <c r="K57" s="117">
        <f>K58</f>
        <v>518.9</v>
      </c>
    </row>
    <row r="58" spans="2:11" ht="48" customHeight="1" x14ac:dyDescent="0.2">
      <c r="B58" s="106"/>
      <c r="C58" s="85"/>
      <c r="D58" s="87"/>
      <c r="E58" s="89"/>
      <c r="F58" s="201" t="s">
        <v>398</v>
      </c>
      <c r="G58" s="202"/>
      <c r="H58" s="203"/>
      <c r="I58" s="90" t="s">
        <v>403</v>
      </c>
      <c r="J58" s="98" t="s">
        <v>399</v>
      </c>
      <c r="K58" s="118">
        <v>518.9</v>
      </c>
    </row>
    <row r="59" spans="2:11" ht="37.5" customHeight="1" x14ac:dyDescent="0.2">
      <c r="B59" s="106"/>
      <c r="C59" s="205" t="s">
        <v>404</v>
      </c>
      <c r="D59" s="205"/>
      <c r="E59" s="205"/>
      <c r="F59" s="205"/>
      <c r="G59" s="205"/>
      <c r="H59" s="205"/>
      <c r="I59" s="84" t="s">
        <v>405</v>
      </c>
      <c r="J59" s="95"/>
      <c r="K59" s="115">
        <f>K60</f>
        <v>124738.2</v>
      </c>
    </row>
    <row r="60" spans="2:11" ht="54" customHeight="1" x14ac:dyDescent="0.2">
      <c r="B60" s="106"/>
      <c r="C60" s="85"/>
      <c r="D60" s="208" t="s">
        <v>406</v>
      </c>
      <c r="E60" s="208"/>
      <c r="F60" s="208"/>
      <c r="G60" s="208"/>
      <c r="H60" s="208"/>
      <c r="I60" s="86" t="s">
        <v>407</v>
      </c>
      <c r="J60" s="96"/>
      <c r="K60" s="116">
        <f>K61+K63+K66+K68+K70+K72+K74+K78+K80+K82+K86+K88+K90+K92+K96+K98+K102+K100+K94+K76+K84</f>
        <v>124738.2</v>
      </c>
    </row>
    <row r="61" spans="2:11" ht="18" customHeight="1" x14ac:dyDescent="0.2">
      <c r="B61" s="106"/>
      <c r="C61" s="85"/>
      <c r="D61" s="87"/>
      <c r="E61" s="204" t="s">
        <v>408</v>
      </c>
      <c r="F61" s="204"/>
      <c r="G61" s="204"/>
      <c r="H61" s="204"/>
      <c r="I61" s="88" t="s">
        <v>409</v>
      </c>
      <c r="J61" s="97"/>
      <c r="K61" s="117">
        <f>K62</f>
        <v>67602.8</v>
      </c>
    </row>
    <row r="62" spans="2:11" ht="52.5" customHeight="1" x14ac:dyDescent="0.2">
      <c r="B62" s="106"/>
      <c r="C62" s="85"/>
      <c r="D62" s="87"/>
      <c r="E62" s="89"/>
      <c r="F62" s="201" t="s">
        <v>398</v>
      </c>
      <c r="G62" s="202"/>
      <c r="H62" s="203"/>
      <c r="I62" s="90" t="s">
        <v>409</v>
      </c>
      <c r="J62" s="98" t="s">
        <v>399</v>
      </c>
      <c r="K62" s="118">
        <v>67602.8</v>
      </c>
    </row>
    <row r="63" spans="2:11" ht="39" customHeight="1" x14ac:dyDescent="0.2">
      <c r="B63" s="106"/>
      <c r="C63" s="85"/>
      <c r="D63" s="87"/>
      <c r="E63" s="204" t="s">
        <v>410</v>
      </c>
      <c r="F63" s="204"/>
      <c r="G63" s="204"/>
      <c r="H63" s="204"/>
      <c r="I63" s="88" t="s">
        <v>411</v>
      </c>
      <c r="J63" s="97"/>
      <c r="K63" s="117">
        <f>K64+K65</f>
        <v>22845.8</v>
      </c>
    </row>
    <row r="64" spans="2:11" ht="53.25" customHeight="1" x14ac:dyDescent="0.2">
      <c r="B64" s="106"/>
      <c r="C64" s="85"/>
      <c r="D64" s="87"/>
      <c r="E64" s="89"/>
      <c r="F64" s="201" t="s">
        <v>398</v>
      </c>
      <c r="G64" s="202"/>
      <c r="H64" s="203"/>
      <c r="I64" s="90" t="s">
        <v>411</v>
      </c>
      <c r="J64" s="98" t="s">
        <v>399</v>
      </c>
      <c r="K64" s="118">
        <v>22842.799999999999</v>
      </c>
    </row>
    <row r="65" spans="2:11" ht="53.25" customHeight="1" x14ac:dyDescent="0.2">
      <c r="B65" s="106"/>
      <c r="C65" s="85"/>
      <c r="D65" s="87"/>
      <c r="E65" s="89"/>
      <c r="F65" s="156"/>
      <c r="G65" s="195" t="s">
        <v>398</v>
      </c>
      <c r="H65" s="196"/>
      <c r="I65" s="90" t="s">
        <v>411</v>
      </c>
      <c r="J65" s="98" t="s">
        <v>399</v>
      </c>
      <c r="K65" s="118">
        <v>3</v>
      </c>
    </row>
    <row r="66" spans="2:11" ht="36" customHeight="1" x14ac:dyDescent="0.2">
      <c r="B66" s="106"/>
      <c r="C66" s="85"/>
      <c r="D66" s="87"/>
      <c r="E66" s="204" t="s">
        <v>412</v>
      </c>
      <c r="F66" s="204"/>
      <c r="G66" s="204"/>
      <c r="H66" s="204"/>
      <c r="I66" s="88" t="s">
        <v>413</v>
      </c>
      <c r="J66" s="97"/>
      <c r="K66" s="117">
        <f>K67</f>
        <v>9202</v>
      </c>
    </row>
    <row r="67" spans="2:11" ht="52.5" customHeight="1" x14ac:dyDescent="0.2">
      <c r="B67" s="106"/>
      <c r="C67" s="85"/>
      <c r="D67" s="87"/>
      <c r="E67" s="89"/>
      <c r="F67" s="213" t="s">
        <v>398</v>
      </c>
      <c r="G67" s="195"/>
      <c r="H67" s="196"/>
      <c r="I67" s="90" t="s">
        <v>413</v>
      </c>
      <c r="J67" s="98" t="s">
        <v>399</v>
      </c>
      <c r="K67" s="118">
        <v>9202</v>
      </c>
    </row>
    <row r="68" spans="2:11" ht="38.25" customHeight="1" x14ac:dyDescent="0.2">
      <c r="B68" s="106"/>
      <c r="C68" s="85"/>
      <c r="D68" s="87"/>
      <c r="E68" s="204" t="s">
        <v>414</v>
      </c>
      <c r="F68" s="204"/>
      <c r="G68" s="204"/>
      <c r="H68" s="204"/>
      <c r="I68" s="88" t="s">
        <v>415</v>
      </c>
      <c r="J68" s="97"/>
      <c r="K68" s="117">
        <f>K69</f>
        <v>1392</v>
      </c>
    </row>
    <row r="69" spans="2:11" ht="50.25" customHeight="1" x14ac:dyDescent="0.2">
      <c r="B69" s="106"/>
      <c r="C69" s="85"/>
      <c r="D69" s="87"/>
      <c r="E69" s="89"/>
      <c r="F69" s="201" t="s">
        <v>398</v>
      </c>
      <c r="G69" s="202"/>
      <c r="H69" s="203"/>
      <c r="I69" s="90" t="s">
        <v>415</v>
      </c>
      <c r="J69" s="98" t="s">
        <v>399</v>
      </c>
      <c r="K69" s="118">
        <v>1392</v>
      </c>
    </row>
    <row r="70" spans="2:11" ht="37.5" customHeight="1" x14ac:dyDescent="0.2">
      <c r="B70" s="106"/>
      <c r="C70" s="85"/>
      <c r="D70" s="87"/>
      <c r="E70" s="204" t="s">
        <v>416</v>
      </c>
      <c r="F70" s="204"/>
      <c r="G70" s="204"/>
      <c r="H70" s="204"/>
      <c r="I70" s="88" t="s">
        <v>417</v>
      </c>
      <c r="J70" s="97"/>
      <c r="K70" s="117">
        <f>K71</f>
        <v>3000</v>
      </c>
    </row>
    <row r="71" spans="2:11" ht="50.25" customHeight="1" x14ac:dyDescent="0.2">
      <c r="B71" s="106"/>
      <c r="C71" s="85"/>
      <c r="D71" s="87"/>
      <c r="E71" s="89"/>
      <c r="F71" s="201" t="s">
        <v>398</v>
      </c>
      <c r="G71" s="202"/>
      <c r="H71" s="203"/>
      <c r="I71" s="90" t="s">
        <v>417</v>
      </c>
      <c r="J71" s="98" t="s">
        <v>399</v>
      </c>
      <c r="K71" s="118">
        <f>2000+1000</f>
        <v>3000</v>
      </c>
    </row>
    <row r="72" spans="2:11" ht="39.75" customHeight="1" x14ac:dyDescent="0.2">
      <c r="B72" s="106"/>
      <c r="C72" s="85"/>
      <c r="D72" s="87"/>
      <c r="E72" s="204" t="s">
        <v>418</v>
      </c>
      <c r="F72" s="204"/>
      <c r="G72" s="204"/>
      <c r="H72" s="204"/>
      <c r="I72" s="88" t="s">
        <v>419</v>
      </c>
      <c r="J72" s="97"/>
      <c r="K72" s="117">
        <f>K73</f>
        <v>173.4</v>
      </c>
    </row>
    <row r="73" spans="2:11" ht="52.5" customHeight="1" x14ac:dyDescent="0.2">
      <c r="B73" s="106"/>
      <c r="C73" s="85"/>
      <c r="D73" s="87"/>
      <c r="E73" s="89"/>
      <c r="F73" s="201" t="s">
        <v>398</v>
      </c>
      <c r="G73" s="202"/>
      <c r="H73" s="203"/>
      <c r="I73" s="90" t="s">
        <v>419</v>
      </c>
      <c r="J73" s="98" t="s">
        <v>399</v>
      </c>
      <c r="K73" s="118">
        <v>173.4</v>
      </c>
    </row>
    <row r="74" spans="2:11" ht="33" customHeight="1" x14ac:dyDescent="0.2">
      <c r="B74" s="106"/>
      <c r="C74" s="85"/>
      <c r="D74" s="87"/>
      <c r="E74" s="204" t="s">
        <v>420</v>
      </c>
      <c r="F74" s="204"/>
      <c r="G74" s="204"/>
      <c r="H74" s="204"/>
      <c r="I74" s="88" t="s">
        <v>421</v>
      </c>
      <c r="J74" s="97"/>
      <c r="K74" s="117">
        <f>K75</f>
        <v>800</v>
      </c>
    </row>
    <row r="75" spans="2:11" ht="53.25" customHeight="1" x14ac:dyDescent="0.2">
      <c r="B75" s="106"/>
      <c r="C75" s="85"/>
      <c r="D75" s="87"/>
      <c r="E75" s="89"/>
      <c r="F75" s="201" t="s">
        <v>398</v>
      </c>
      <c r="G75" s="202"/>
      <c r="H75" s="203"/>
      <c r="I75" s="90" t="s">
        <v>421</v>
      </c>
      <c r="J75" s="98" t="s">
        <v>399</v>
      </c>
      <c r="K75" s="118">
        <v>800</v>
      </c>
    </row>
    <row r="76" spans="2:11" ht="54" customHeight="1" x14ac:dyDescent="0.2">
      <c r="B76" s="106"/>
      <c r="C76" s="85"/>
      <c r="D76" s="87"/>
      <c r="E76" s="89"/>
      <c r="F76" s="162"/>
      <c r="G76" s="195" t="s">
        <v>1046</v>
      </c>
      <c r="H76" s="196"/>
      <c r="I76" s="141" t="s">
        <v>1045</v>
      </c>
      <c r="J76" s="98"/>
      <c r="K76" s="118">
        <f>K77</f>
        <v>10</v>
      </c>
    </row>
    <row r="77" spans="2:11" ht="21.75" customHeight="1" x14ac:dyDescent="0.2">
      <c r="B77" s="106"/>
      <c r="C77" s="85"/>
      <c r="D77" s="87"/>
      <c r="E77" s="89"/>
      <c r="F77" s="162"/>
      <c r="G77" s="195" t="s">
        <v>486</v>
      </c>
      <c r="H77" s="196"/>
      <c r="I77" s="90" t="s">
        <v>421</v>
      </c>
      <c r="J77" s="98">
        <v>540</v>
      </c>
      <c r="K77" s="118">
        <v>10</v>
      </c>
    </row>
    <row r="78" spans="2:11" ht="34.5" customHeight="1" x14ac:dyDescent="0.2">
      <c r="B78" s="106"/>
      <c r="C78" s="85"/>
      <c r="D78" s="87"/>
      <c r="E78" s="204" t="s">
        <v>422</v>
      </c>
      <c r="F78" s="204"/>
      <c r="G78" s="204"/>
      <c r="H78" s="204"/>
      <c r="I78" s="88" t="s">
        <v>423</v>
      </c>
      <c r="J78" s="97"/>
      <c r="K78" s="117">
        <f>K79</f>
        <v>2316.4</v>
      </c>
    </row>
    <row r="79" spans="2:11" ht="48" customHeight="1" x14ac:dyDescent="0.2">
      <c r="B79" s="106"/>
      <c r="C79" s="85"/>
      <c r="D79" s="87"/>
      <c r="E79" s="89"/>
      <c r="F79" s="201" t="s">
        <v>398</v>
      </c>
      <c r="G79" s="202"/>
      <c r="H79" s="203"/>
      <c r="I79" s="90" t="s">
        <v>423</v>
      </c>
      <c r="J79" s="98" t="s">
        <v>399</v>
      </c>
      <c r="K79" s="118">
        <v>2316.4</v>
      </c>
    </row>
    <row r="80" spans="2:11" ht="36" customHeight="1" x14ac:dyDescent="0.2">
      <c r="B80" s="106"/>
      <c r="C80" s="85"/>
      <c r="D80" s="87"/>
      <c r="E80" s="204" t="s">
        <v>424</v>
      </c>
      <c r="F80" s="204"/>
      <c r="G80" s="204"/>
      <c r="H80" s="204"/>
      <c r="I80" s="88" t="s">
        <v>425</v>
      </c>
      <c r="J80" s="97"/>
      <c r="K80" s="117">
        <f>K81</f>
        <v>2293</v>
      </c>
    </row>
    <row r="81" spans="2:11" ht="53.25" customHeight="1" x14ac:dyDescent="0.2">
      <c r="B81" s="106"/>
      <c r="C81" s="85"/>
      <c r="D81" s="87"/>
      <c r="E81" s="89"/>
      <c r="F81" s="201" t="s">
        <v>398</v>
      </c>
      <c r="G81" s="202"/>
      <c r="H81" s="203"/>
      <c r="I81" s="90" t="s">
        <v>425</v>
      </c>
      <c r="J81" s="98" t="s">
        <v>399</v>
      </c>
      <c r="K81" s="118">
        <v>2293</v>
      </c>
    </row>
    <row r="82" spans="2:11" ht="36" customHeight="1" x14ac:dyDescent="0.2">
      <c r="B82" s="106"/>
      <c r="C82" s="85"/>
      <c r="D82" s="87"/>
      <c r="E82" s="204" t="s">
        <v>426</v>
      </c>
      <c r="F82" s="204"/>
      <c r="G82" s="204"/>
      <c r="H82" s="204"/>
      <c r="I82" s="88" t="s">
        <v>427</v>
      </c>
      <c r="J82" s="97"/>
      <c r="K82" s="117">
        <f>K83</f>
        <v>573</v>
      </c>
    </row>
    <row r="83" spans="2:11" ht="52.5" customHeight="1" x14ac:dyDescent="0.2">
      <c r="B83" s="106"/>
      <c r="C83" s="85"/>
      <c r="D83" s="87"/>
      <c r="E83" s="89"/>
      <c r="F83" s="201" t="s">
        <v>398</v>
      </c>
      <c r="G83" s="202"/>
      <c r="H83" s="203"/>
      <c r="I83" s="90" t="s">
        <v>427</v>
      </c>
      <c r="J83" s="98" t="s">
        <v>399</v>
      </c>
      <c r="K83" s="118">
        <v>573</v>
      </c>
    </row>
    <row r="84" spans="2:11" ht="52.5" customHeight="1" x14ac:dyDescent="0.2">
      <c r="B84" s="106"/>
      <c r="C84" s="85"/>
      <c r="D84" s="87"/>
      <c r="E84" s="192"/>
      <c r="F84" s="191"/>
      <c r="G84" s="195" t="s">
        <v>1144</v>
      </c>
      <c r="H84" s="196"/>
      <c r="I84" s="174" t="s">
        <v>1143</v>
      </c>
      <c r="J84" s="98"/>
      <c r="K84" s="118">
        <f>K85</f>
        <v>5</v>
      </c>
    </row>
    <row r="85" spans="2:11" ht="19.5" customHeight="1" x14ac:dyDescent="0.2">
      <c r="B85" s="106"/>
      <c r="C85" s="85"/>
      <c r="D85" s="87"/>
      <c r="E85" s="192"/>
      <c r="F85" s="191"/>
      <c r="G85" s="195" t="s">
        <v>486</v>
      </c>
      <c r="H85" s="196"/>
      <c r="I85" s="141" t="s">
        <v>1143</v>
      </c>
      <c r="J85" s="98">
        <v>540</v>
      </c>
      <c r="K85" s="118">
        <v>5</v>
      </c>
    </row>
    <row r="86" spans="2:11" ht="34.5" customHeight="1" x14ac:dyDescent="0.2">
      <c r="B86" s="106"/>
      <c r="C86" s="85"/>
      <c r="D86" s="87"/>
      <c r="E86" s="204" t="s">
        <v>428</v>
      </c>
      <c r="F86" s="204"/>
      <c r="G86" s="204"/>
      <c r="H86" s="204"/>
      <c r="I86" s="88" t="s">
        <v>429</v>
      </c>
      <c r="J86" s="97"/>
      <c r="K86" s="117">
        <f>K87</f>
        <v>1607.8</v>
      </c>
    </row>
    <row r="87" spans="2:11" ht="51.75" customHeight="1" x14ac:dyDescent="0.2">
      <c r="B87" s="106"/>
      <c r="C87" s="85"/>
      <c r="D87" s="87"/>
      <c r="E87" s="89"/>
      <c r="F87" s="201" t="s">
        <v>398</v>
      </c>
      <c r="G87" s="202"/>
      <c r="H87" s="203"/>
      <c r="I87" s="90" t="s">
        <v>429</v>
      </c>
      <c r="J87" s="98" t="s">
        <v>399</v>
      </c>
      <c r="K87" s="118">
        <v>1607.8</v>
      </c>
    </row>
    <row r="88" spans="2:11" ht="35.25" customHeight="1" x14ac:dyDescent="0.2">
      <c r="B88" s="106"/>
      <c r="C88" s="85"/>
      <c r="D88" s="87"/>
      <c r="E88" s="204" t="s">
        <v>430</v>
      </c>
      <c r="F88" s="204"/>
      <c r="G88" s="204"/>
      <c r="H88" s="204"/>
      <c r="I88" s="88" t="s">
        <v>431</v>
      </c>
      <c r="J88" s="97"/>
      <c r="K88" s="117">
        <f>K89</f>
        <v>1488.9</v>
      </c>
    </row>
    <row r="89" spans="2:11" ht="51.75" customHeight="1" x14ac:dyDescent="0.2">
      <c r="B89" s="106"/>
      <c r="C89" s="85"/>
      <c r="D89" s="87"/>
      <c r="E89" s="89"/>
      <c r="F89" s="201" t="s">
        <v>398</v>
      </c>
      <c r="G89" s="202"/>
      <c r="H89" s="203"/>
      <c r="I89" s="90" t="s">
        <v>431</v>
      </c>
      <c r="J89" s="98" t="s">
        <v>399</v>
      </c>
      <c r="K89" s="118">
        <v>1488.9</v>
      </c>
    </row>
    <row r="90" spans="2:11" ht="34.5" customHeight="1" x14ac:dyDescent="0.2">
      <c r="B90" s="106"/>
      <c r="C90" s="85"/>
      <c r="D90" s="87"/>
      <c r="E90" s="204" t="s">
        <v>432</v>
      </c>
      <c r="F90" s="204"/>
      <c r="G90" s="204"/>
      <c r="H90" s="204"/>
      <c r="I90" s="88" t="s">
        <v>433</v>
      </c>
      <c r="J90" s="97"/>
      <c r="K90" s="117">
        <f>K91</f>
        <v>4998.5</v>
      </c>
    </row>
    <row r="91" spans="2:11" ht="51.75" customHeight="1" x14ac:dyDescent="0.2">
      <c r="B91" s="106"/>
      <c r="C91" s="85"/>
      <c r="D91" s="87"/>
      <c r="E91" s="89"/>
      <c r="F91" s="201" t="s">
        <v>398</v>
      </c>
      <c r="G91" s="202"/>
      <c r="H91" s="203"/>
      <c r="I91" s="90" t="s">
        <v>433</v>
      </c>
      <c r="J91" s="98" t="s">
        <v>399</v>
      </c>
      <c r="K91" s="118">
        <v>4998.5</v>
      </c>
    </row>
    <row r="92" spans="2:11" ht="36" customHeight="1" x14ac:dyDescent="0.2">
      <c r="B92" s="106"/>
      <c r="C92" s="85"/>
      <c r="D92" s="87"/>
      <c r="E92" s="212" t="s">
        <v>434</v>
      </c>
      <c r="F92" s="212"/>
      <c r="G92" s="212"/>
      <c r="H92" s="212"/>
      <c r="I92" s="88" t="s">
        <v>435</v>
      </c>
      <c r="J92" s="97"/>
      <c r="K92" s="117">
        <f>K93</f>
        <v>540</v>
      </c>
    </row>
    <row r="93" spans="2:11" ht="54" customHeight="1" x14ac:dyDescent="0.2">
      <c r="B93" s="106"/>
      <c r="C93" s="85"/>
      <c r="D93" s="87"/>
      <c r="E93" s="89"/>
      <c r="F93" s="209" t="s">
        <v>398</v>
      </c>
      <c r="G93" s="210"/>
      <c r="H93" s="211"/>
      <c r="I93" s="178" t="s">
        <v>435</v>
      </c>
      <c r="J93" s="179" t="s">
        <v>399</v>
      </c>
      <c r="K93" s="180">
        <v>540</v>
      </c>
    </row>
    <row r="94" spans="2:11" ht="54" customHeight="1" x14ac:dyDescent="0.2">
      <c r="B94" s="106"/>
      <c r="C94" s="85"/>
      <c r="D94" s="87"/>
      <c r="E94" s="89"/>
      <c r="F94" s="156"/>
      <c r="G94" s="195" t="s">
        <v>1029</v>
      </c>
      <c r="H94" s="196"/>
      <c r="I94" s="141" t="s">
        <v>1028</v>
      </c>
      <c r="J94" s="98"/>
      <c r="K94" s="118">
        <f>K95</f>
        <v>50</v>
      </c>
    </row>
    <row r="95" spans="2:11" ht="21" customHeight="1" x14ac:dyDescent="0.2">
      <c r="B95" s="106"/>
      <c r="C95" s="85"/>
      <c r="D95" s="87"/>
      <c r="E95" s="89"/>
      <c r="F95" s="156"/>
      <c r="G95" s="195" t="s">
        <v>486</v>
      </c>
      <c r="H95" s="196"/>
      <c r="I95" s="141" t="s">
        <v>1028</v>
      </c>
      <c r="J95" s="98">
        <v>540</v>
      </c>
      <c r="K95" s="118">
        <v>50</v>
      </c>
    </row>
    <row r="96" spans="2:11" ht="42.75" customHeight="1" x14ac:dyDescent="0.2">
      <c r="B96" s="106"/>
      <c r="C96" s="85"/>
      <c r="D96" s="87"/>
      <c r="E96" s="204" t="s">
        <v>436</v>
      </c>
      <c r="F96" s="204"/>
      <c r="G96" s="204"/>
      <c r="H96" s="204"/>
      <c r="I96" s="88" t="s">
        <v>437</v>
      </c>
      <c r="J96" s="97"/>
      <c r="K96" s="117">
        <f>K97</f>
        <v>1242.8</v>
      </c>
    </row>
    <row r="97" spans="2:11" ht="56.25" customHeight="1" x14ac:dyDescent="0.2">
      <c r="B97" s="106"/>
      <c r="C97" s="85"/>
      <c r="D97" s="87"/>
      <c r="E97" s="89"/>
      <c r="F97" s="201" t="s">
        <v>398</v>
      </c>
      <c r="G97" s="202"/>
      <c r="H97" s="203"/>
      <c r="I97" s="90" t="s">
        <v>437</v>
      </c>
      <c r="J97" s="98" t="s">
        <v>399</v>
      </c>
      <c r="K97" s="118">
        <v>1242.8</v>
      </c>
    </row>
    <row r="98" spans="2:11" ht="38.25" customHeight="1" x14ac:dyDescent="0.2">
      <c r="B98" s="106"/>
      <c r="C98" s="85"/>
      <c r="D98" s="87"/>
      <c r="E98" s="204" t="s">
        <v>438</v>
      </c>
      <c r="F98" s="204"/>
      <c r="G98" s="204"/>
      <c r="H98" s="204"/>
      <c r="I98" s="88" t="s">
        <v>439</v>
      </c>
      <c r="J98" s="97"/>
      <c r="K98" s="117">
        <f>K99</f>
        <v>736</v>
      </c>
    </row>
    <row r="99" spans="2:11" ht="51" customHeight="1" x14ac:dyDescent="0.2">
      <c r="B99" s="106"/>
      <c r="C99" s="85"/>
      <c r="D99" s="87"/>
      <c r="E99" s="89"/>
      <c r="F99" s="201" t="s">
        <v>398</v>
      </c>
      <c r="G99" s="202"/>
      <c r="H99" s="203"/>
      <c r="I99" s="90" t="s">
        <v>439</v>
      </c>
      <c r="J99" s="98" t="s">
        <v>399</v>
      </c>
      <c r="K99" s="118">
        <v>736</v>
      </c>
    </row>
    <row r="100" spans="2:11" ht="36" customHeight="1" x14ac:dyDescent="0.2">
      <c r="B100" s="106"/>
      <c r="C100" s="85"/>
      <c r="D100" s="87"/>
      <c r="E100" s="204" t="s">
        <v>388</v>
      </c>
      <c r="F100" s="204"/>
      <c r="G100" s="204"/>
      <c r="H100" s="204"/>
      <c r="I100" s="88" t="s">
        <v>440</v>
      </c>
      <c r="J100" s="97"/>
      <c r="K100" s="117">
        <f>K101</f>
        <v>3073.3</v>
      </c>
    </row>
    <row r="101" spans="2:11" ht="54.75" customHeight="1" x14ac:dyDescent="0.2">
      <c r="B101" s="106"/>
      <c r="C101" s="85"/>
      <c r="D101" s="87"/>
      <c r="E101" s="89"/>
      <c r="F101" s="201" t="s">
        <v>398</v>
      </c>
      <c r="G101" s="202"/>
      <c r="H101" s="203"/>
      <c r="I101" s="90" t="s">
        <v>440</v>
      </c>
      <c r="J101" s="98" t="s">
        <v>399</v>
      </c>
      <c r="K101" s="118">
        <v>3073.3</v>
      </c>
    </row>
    <row r="102" spans="2:11" ht="36" customHeight="1" x14ac:dyDescent="0.2">
      <c r="B102" s="106"/>
      <c r="C102" s="85"/>
      <c r="D102" s="87"/>
      <c r="E102" s="204" t="s">
        <v>390</v>
      </c>
      <c r="F102" s="204"/>
      <c r="G102" s="204"/>
      <c r="H102" s="204"/>
      <c r="I102" s="88" t="s">
        <v>441</v>
      </c>
      <c r="J102" s="97"/>
      <c r="K102" s="117">
        <f>K103</f>
        <v>787.5</v>
      </c>
    </row>
    <row r="103" spans="2:11" ht="54" customHeight="1" x14ac:dyDescent="0.2">
      <c r="B103" s="106"/>
      <c r="C103" s="85"/>
      <c r="D103" s="87"/>
      <c r="E103" s="89"/>
      <c r="F103" s="201" t="s">
        <v>398</v>
      </c>
      <c r="G103" s="202"/>
      <c r="H103" s="203"/>
      <c r="I103" s="90" t="s">
        <v>441</v>
      </c>
      <c r="J103" s="98" t="s">
        <v>399</v>
      </c>
      <c r="K103" s="118">
        <v>787.5</v>
      </c>
    </row>
    <row r="104" spans="2:11" ht="33.75" customHeight="1" x14ac:dyDescent="0.2">
      <c r="B104" s="106"/>
      <c r="C104" s="85"/>
      <c r="D104" s="87"/>
      <c r="E104" s="89"/>
      <c r="F104" s="162"/>
      <c r="G104" s="195" t="s">
        <v>1050</v>
      </c>
      <c r="H104" s="196"/>
      <c r="I104" s="141" t="s">
        <v>1047</v>
      </c>
      <c r="J104" s="98"/>
      <c r="K104" s="118">
        <f>K105</f>
        <v>7241.5</v>
      </c>
    </row>
    <row r="105" spans="2:11" ht="74.25" customHeight="1" x14ac:dyDescent="0.2">
      <c r="B105" s="106"/>
      <c r="C105" s="85"/>
      <c r="D105" s="87"/>
      <c r="E105" s="89"/>
      <c r="F105" s="162"/>
      <c r="G105" s="195" t="s">
        <v>1078</v>
      </c>
      <c r="H105" s="196"/>
      <c r="I105" s="141" t="s">
        <v>1048</v>
      </c>
      <c r="J105" s="98"/>
      <c r="K105" s="118">
        <f>K106</f>
        <v>7241.5</v>
      </c>
    </row>
    <row r="106" spans="2:11" ht="48.75" customHeight="1" x14ac:dyDescent="0.2">
      <c r="B106" s="106"/>
      <c r="C106" s="85"/>
      <c r="D106" s="87"/>
      <c r="E106" s="89"/>
      <c r="F106" s="162"/>
      <c r="G106" s="195" t="s">
        <v>1051</v>
      </c>
      <c r="H106" s="196"/>
      <c r="I106" s="141" t="s">
        <v>1049</v>
      </c>
      <c r="J106" s="98"/>
      <c r="K106" s="118">
        <f>K107</f>
        <v>7241.5</v>
      </c>
    </row>
    <row r="107" spans="2:11" ht="21.75" customHeight="1" x14ac:dyDescent="0.2">
      <c r="B107" s="106"/>
      <c r="C107" s="85"/>
      <c r="D107" s="87"/>
      <c r="E107" s="89"/>
      <c r="F107" s="162"/>
      <c r="G107" s="195" t="s">
        <v>516</v>
      </c>
      <c r="H107" s="196"/>
      <c r="I107" s="141" t="s">
        <v>1049</v>
      </c>
      <c r="J107" s="98">
        <v>612</v>
      </c>
      <c r="K107" s="118">
        <v>7241.5</v>
      </c>
    </row>
    <row r="108" spans="2:11" ht="21.75" customHeight="1" x14ac:dyDescent="0.2">
      <c r="B108" s="106"/>
      <c r="C108" s="205" t="s">
        <v>442</v>
      </c>
      <c r="D108" s="205"/>
      <c r="E108" s="205"/>
      <c r="F108" s="205"/>
      <c r="G108" s="205"/>
      <c r="H108" s="205"/>
      <c r="I108" s="84" t="s">
        <v>443</v>
      </c>
      <c r="J108" s="95"/>
      <c r="K108" s="115">
        <f>K109</f>
        <v>31346.2</v>
      </c>
    </row>
    <row r="109" spans="2:11" ht="37.5" customHeight="1" x14ac:dyDescent="0.2">
      <c r="B109" s="106"/>
      <c r="C109" s="85"/>
      <c r="D109" s="208" t="s">
        <v>444</v>
      </c>
      <c r="E109" s="208"/>
      <c r="F109" s="208"/>
      <c r="G109" s="208"/>
      <c r="H109" s="208"/>
      <c r="I109" s="86" t="s">
        <v>445</v>
      </c>
      <c r="J109" s="96"/>
      <c r="K109" s="116">
        <f>K110+K113+K116+K118</f>
        <v>31346.2</v>
      </c>
    </row>
    <row r="110" spans="2:11" ht="29.25" customHeight="1" x14ac:dyDescent="0.2">
      <c r="B110" s="106"/>
      <c r="C110" s="85"/>
      <c r="D110" s="87"/>
      <c r="E110" s="204" t="s">
        <v>446</v>
      </c>
      <c r="F110" s="204"/>
      <c r="G110" s="204"/>
      <c r="H110" s="204"/>
      <c r="I110" s="88" t="s">
        <v>447</v>
      </c>
      <c r="J110" s="97"/>
      <c r="K110" s="117">
        <f>K111+K112</f>
        <v>19366.3</v>
      </c>
    </row>
    <row r="111" spans="2:11" ht="51" customHeight="1" x14ac:dyDescent="0.2">
      <c r="B111" s="106"/>
      <c r="C111" s="85"/>
      <c r="D111" s="87"/>
      <c r="E111" s="89"/>
      <c r="F111" s="201" t="s">
        <v>384</v>
      </c>
      <c r="G111" s="202"/>
      <c r="H111" s="203"/>
      <c r="I111" s="90" t="s">
        <v>447</v>
      </c>
      <c r="J111" s="98" t="s">
        <v>385</v>
      </c>
      <c r="K111" s="118">
        <v>15225.1</v>
      </c>
    </row>
    <row r="112" spans="2:11" ht="20.25" customHeight="1" x14ac:dyDescent="0.2">
      <c r="B112" s="106"/>
      <c r="C112" s="85"/>
      <c r="D112" s="87"/>
      <c r="E112" s="89"/>
      <c r="F112" s="151"/>
      <c r="G112" s="195" t="s">
        <v>362</v>
      </c>
      <c r="H112" s="196"/>
      <c r="I112" s="90" t="s">
        <v>447</v>
      </c>
      <c r="J112" s="98">
        <v>622</v>
      </c>
      <c r="K112" s="118">
        <v>4141.2</v>
      </c>
    </row>
    <row r="113" spans="2:11" ht="48" customHeight="1" x14ac:dyDescent="0.2">
      <c r="B113" s="106"/>
      <c r="C113" s="85"/>
      <c r="D113" s="87"/>
      <c r="E113" s="204" t="s">
        <v>448</v>
      </c>
      <c r="F113" s="204"/>
      <c r="G113" s="204"/>
      <c r="H113" s="204"/>
      <c r="I113" s="88" t="s">
        <v>449</v>
      </c>
      <c r="J113" s="97"/>
      <c r="K113" s="117">
        <f>K114+K115</f>
        <v>11755.7</v>
      </c>
    </row>
    <row r="114" spans="2:11" ht="50.25" customHeight="1" x14ac:dyDescent="0.2">
      <c r="B114" s="106"/>
      <c r="C114" s="85"/>
      <c r="D114" s="87"/>
      <c r="E114" s="89"/>
      <c r="F114" s="201" t="s">
        <v>384</v>
      </c>
      <c r="G114" s="202"/>
      <c r="H114" s="203"/>
      <c r="I114" s="90" t="s">
        <v>449</v>
      </c>
      <c r="J114" s="98" t="s">
        <v>385</v>
      </c>
      <c r="K114" s="118">
        <v>11570.7</v>
      </c>
    </row>
    <row r="115" spans="2:11" ht="21.75" customHeight="1" x14ac:dyDescent="0.2">
      <c r="B115" s="106"/>
      <c r="C115" s="85"/>
      <c r="D115" s="87"/>
      <c r="E115" s="89"/>
      <c r="F115" s="135"/>
      <c r="G115" s="195" t="s">
        <v>362</v>
      </c>
      <c r="H115" s="196"/>
      <c r="I115" s="90" t="s">
        <v>449</v>
      </c>
      <c r="J115" s="98">
        <v>622</v>
      </c>
      <c r="K115" s="118">
        <v>185</v>
      </c>
    </row>
    <row r="116" spans="2:11" ht="37.5" customHeight="1" x14ac:dyDescent="0.2">
      <c r="B116" s="106"/>
      <c r="C116" s="85"/>
      <c r="D116" s="87"/>
      <c r="E116" s="212" t="s">
        <v>450</v>
      </c>
      <c r="F116" s="212"/>
      <c r="G116" s="212"/>
      <c r="H116" s="212"/>
      <c r="I116" s="88" t="s">
        <v>451</v>
      </c>
      <c r="J116" s="97"/>
      <c r="K116" s="117">
        <f>K117</f>
        <v>178.5</v>
      </c>
    </row>
    <row r="117" spans="2:11" ht="48" customHeight="1" x14ac:dyDescent="0.2">
      <c r="B117" s="106"/>
      <c r="C117" s="85"/>
      <c r="D117" s="87"/>
      <c r="E117" s="89"/>
      <c r="F117" s="209" t="s">
        <v>384</v>
      </c>
      <c r="G117" s="210"/>
      <c r="H117" s="211"/>
      <c r="I117" s="178" t="s">
        <v>451</v>
      </c>
      <c r="J117" s="179" t="s">
        <v>385</v>
      </c>
      <c r="K117" s="180">
        <v>178.5</v>
      </c>
    </row>
    <row r="118" spans="2:11" ht="34.5" customHeight="1" x14ac:dyDescent="0.2">
      <c r="B118" s="106"/>
      <c r="C118" s="85"/>
      <c r="D118" s="87"/>
      <c r="E118" s="204" t="s">
        <v>390</v>
      </c>
      <c r="F118" s="204"/>
      <c r="G118" s="204"/>
      <c r="H118" s="204"/>
      <c r="I118" s="88" t="s">
        <v>452</v>
      </c>
      <c r="J118" s="97"/>
      <c r="K118" s="117">
        <f>K119</f>
        <v>45.7</v>
      </c>
    </row>
    <row r="119" spans="2:11" ht="46.5" customHeight="1" x14ac:dyDescent="0.2">
      <c r="B119" s="106"/>
      <c r="C119" s="85"/>
      <c r="D119" s="87"/>
      <c r="E119" s="89"/>
      <c r="F119" s="201" t="s">
        <v>384</v>
      </c>
      <c r="G119" s="202"/>
      <c r="H119" s="203"/>
      <c r="I119" s="90" t="s">
        <v>452</v>
      </c>
      <c r="J119" s="98" t="s">
        <v>385</v>
      </c>
      <c r="K119" s="118">
        <v>45.7</v>
      </c>
    </row>
    <row r="120" spans="2:11" ht="15" customHeight="1" x14ac:dyDescent="0.2">
      <c r="B120" s="106"/>
      <c r="C120" s="205" t="s">
        <v>453</v>
      </c>
      <c r="D120" s="205"/>
      <c r="E120" s="205"/>
      <c r="F120" s="205"/>
      <c r="G120" s="205"/>
      <c r="H120" s="205"/>
      <c r="I120" s="84" t="s">
        <v>454</v>
      </c>
      <c r="J120" s="95"/>
      <c r="K120" s="115">
        <f>K121</f>
        <v>11551.800000000001</v>
      </c>
    </row>
    <row r="121" spans="2:11" ht="55.5" customHeight="1" x14ac:dyDescent="0.2">
      <c r="B121" s="106"/>
      <c r="C121" s="85"/>
      <c r="D121" s="208" t="s">
        <v>455</v>
      </c>
      <c r="E121" s="208"/>
      <c r="F121" s="208"/>
      <c r="G121" s="208"/>
      <c r="H121" s="208"/>
      <c r="I121" s="86" t="s">
        <v>456</v>
      </c>
      <c r="J121" s="96"/>
      <c r="K121" s="116">
        <f>K122</f>
        <v>11551.800000000001</v>
      </c>
    </row>
    <row r="122" spans="2:11" ht="51" customHeight="1" x14ac:dyDescent="0.2">
      <c r="B122" s="106"/>
      <c r="C122" s="85"/>
      <c r="D122" s="87"/>
      <c r="E122" s="204" t="s">
        <v>457</v>
      </c>
      <c r="F122" s="204"/>
      <c r="G122" s="204"/>
      <c r="H122" s="204"/>
      <c r="I122" s="88" t="s">
        <v>458</v>
      </c>
      <c r="J122" s="97"/>
      <c r="K122" s="117">
        <f>K123+K124+K125+K126+K127+K128+K130+K129</f>
        <v>11551.800000000001</v>
      </c>
    </row>
    <row r="123" spans="2:11" ht="15" customHeight="1" x14ac:dyDescent="0.2">
      <c r="B123" s="106"/>
      <c r="C123" s="85"/>
      <c r="D123" s="87"/>
      <c r="E123" s="89"/>
      <c r="F123" s="201" t="s">
        <v>459</v>
      </c>
      <c r="G123" s="202"/>
      <c r="H123" s="203"/>
      <c r="I123" s="90" t="s">
        <v>458</v>
      </c>
      <c r="J123" s="98" t="s">
        <v>460</v>
      </c>
      <c r="K123" s="118">
        <v>7651.2</v>
      </c>
    </row>
    <row r="124" spans="2:11" ht="24" customHeight="1" x14ac:dyDescent="0.2">
      <c r="B124" s="106"/>
      <c r="C124" s="85"/>
      <c r="D124" s="87"/>
      <c r="E124" s="89"/>
      <c r="F124" s="201" t="s">
        <v>461</v>
      </c>
      <c r="G124" s="202"/>
      <c r="H124" s="203"/>
      <c r="I124" s="90" t="s">
        <v>458</v>
      </c>
      <c r="J124" s="98" t="s">
        <v>462</v>
      </c>
      <c r="K124" s="118">
        <v>45.8</v>
      </c>
    </row>
    <row r="125" spans="2:11" ht="32.25" customHeight="1" x14ac:dyDescent="0.2">
      <c r="B125" s="106"/>
      <c r="C125" s="85"/>
      <c r="D125" s="87"/>
      <c r="E125" s="89"/>
      <c r="F125" s="201" t="s">
        <v>463</v>
      </c>
      <c r="G125" s="202"/>
      <c r="H125" s="203"/>
      <c r="I125" s="90" t="s">
        <v>458</v>
      </c>
      <c r="J125" s="98" t="s">
        <v>464</v>
      </c>
      <c r="K125" s="118">
        <v>2310.6999999999998</v>
      </c>
    </row>
    <row r="126" spans="2:11" ht="34.5" customHeight="1" x14ac:dyDescent="0.2">
      <c r="B126" s="106"/>
      <c r="C126" s="85"/>
      <c r="D126" s="87"/>
      <c r="E126" s="89"/>
      <c r="F126" s="201" t="s">
        <v>465</v>
      </c>
      <c r="G126" s="202"/>
      <c r="H126" s="203"/>
      <c r="I126" s="90" t="s">
        <v>458</v>
      </c>
      <c r="J126" s="98" t="s">
        <v>466</v>
      </c>
      <c r="K126" s="118">
        <v>479</v>
      </c>
    </row>
    <row r="127" spans="2:11" ht="21" customHeight="1" x14ac:dyDescent="0.2">
      <c r="B127" s="106"/>
      <c r="C127" s="85"/>
      <c r="D127" s="87"/>
      <c r="E127" s="89"/>
      <c r="F127" s="201" t="s">
        <v>1024</v>
      </c>
      <c r="G127" s="202"/>
      <c r="H127" s="203"/>
      <c r="I127" s="90" t="s">
        <v>458</v>
      </c>
      <c r="J127" s="98" t="s">
        <v>355</v>
      </c>
      <c r="K127" s="118">
        <v>1050.5</v>
      </c>
    </row>
    <row r="128" spans="2:11" ht="15.75" customHeight="1" x14ac:dyDescent="0.2">
      <c r="B128" s="106"/>
      <c r="C128" s="85"/>
      <c r="D128" s="87"/>
      <c r="E128" s="89"/>
      <c r="F128" s="201" t="s">
        <v>467</v>
      </c>
      <c r="G128" s="202"/>
      <c r="H128" s="203"/>
      <c r="I128" s="90" t="s">
        <v>458</v>
      </c>
      <c r="J128" s="98" t="s">
        <v>468</v>
      </c>
      <c r="K128" s="118">
        <v>0.6</v>
      </c>
    </row>
    <row r="129" spans="2:11" ht="15.75" customHeight="1" x14ac:dyDescent="0.2">
      <c r="B129" s="106"/>
      <c r="C129" s="85"/>
      <c r="D129" s="87"/>
      <c r="E129" s="89"/>
      <c r="F129" s="123"/>
      <c r="G129" s="195" t="s">
        <v>36</v>
      </c>
      <c r="H129" s="196"/>
      <c r="I129" s="90" t="s">
        <v>458</v>
      </c>
      <c r="J129" s="98">
        <v>852</v>
      </c>
      <c r="K129" s="118">
        <v>7.9</v>
      </c>
    </row>
    <row r="130" spans="2:11" ht="14.25" customHeight="1" x14ac:dyDescent="0.2">
      <c r="B130" s="106"/>
      <c r="C130" s="85"/>
      <c r="D130" s="87"/>
      <c r="E130" s="89"/>
      <c r="F130" s="201" t="s">
        <v>368</v>
      </c>
      <c r="G130" s="202"/>
      <c r="H130" s="203"/>
      <c r="I130" s="90" t="s">
        <v>458</v>
      </c>
      <c r="J130" s="98" t="s">
        <v>369</v>
      </c>
      <c r="K130" s="118">
        <v>6.1</v>
      </c>
    </row>
    <row r="131" spans="2:11" ht="15" customHeight="1" x14ac:dyDescent="0.2">
      <c r="B131" s="106"/>
      <c r="C131" s="205" t="s">
        <v>469</v>
      </c>
      <c r="D131" s="205"/>
      <c r="E131" s="205"/>
      <c r="F131" s="205"/>
      <c r="G131" s="205"/>
      <c r="H131" s="205"/>
      <c r="I131" s="84" t="s">
        <v>470</v>
      </c>
      <c r="J131" s="95"/>
      <c r="K131" s="115">
        <f>K132</f>
        <v>1000</v>
      </c>
    </row>
    <row r="132" spans="2:11" ht="51.75" customHeight="1" x14ac:dyDescent="0.2">
      <c r="B132" s="106"/>
      <c r="C132" s="85"/>
      <c r="D132" s="208" t="s">
        <v>471</v>
      </c>
      <c r="E132" s="208"/>
      <c r="F132" s="208"/>
      <c r="G132" s="208"/>
      <c r="H132" s="208"/>
      <c r="I132" s="86" t="s">
        <v>472</v>
      </c>
      <c r="J132" s="96"/>
      <c r="K132" s="116">
        <f>K133</f>
        <v>1000</v>
      </c>
    </row>
    <row r="133" spans="2:11" ht="54.75" customHeight="1" x14ac:dyDescent="0.2">
      <c r="B133" s="106"/>
      <c r="C133" s="85"/>
      <c r="D133" s="87"/>
      <c r="E133" s="204" t="s">
        <v>937</v>
      </c>
      <c r="F133" s="204"/>
      <c r="G133" s="204"/>
      <c r="H133" s="204"/>
      <c r="I133" s="88" t="s">
        <v>473</v>
      </c>
      <c r="J133" s="97"/>
      <c r="K133" s="117">
        <f>K134+K135</f>
        <v>1000</v>
      </c>
    </row>
    <row r="134" spans="2:11" ht="49.5" customHeight="1" x14ac:dyDescent="0.2">
      <c r="B134" s="106"/>
      <c r="C134" s="85"/>
      <c r="D134" s="87"/>
      <c r="E134" s="89"/>
      <c r="F134" s="201" t="s">
        <v>384</v>
      </c>
      <c r="G134" s="202"/>
      <c r="H134" s="203"/>
      <c r="I134" s="90" t="s">
        <v>473</v>
      </c>
      <c r="J134" s="98" t="s">
        <v>385</v>
      </c>
      <c r="K134" s="118">
        <f>500</f>
        <v>500</v>
      </c>
    </row>
    <row r="135" spans="2:11" ht="21.75" customHeight="1" x14ac:dyDescent="0.2">
      <c r="B135" s="106"/>
      <c r="C135" s="85"/>
      <c r="D135" s="87"/>
      <c r="E135" s="89"/>
      <c r="F135" s="201" t="s">
        <v>362</v>
      </c>
      <c r="G135" s="202"/>
      <c r="H135" s="203"/>
      <c r="I135" s="90" t="s">
        <v>473</v>
      </c>
      <c r="J135" s="98" t="s">
        <v>363</v>
      </c>
      <c r="K135" s="118">
        <v>500</v>
      </c>
    </row>
    <row r="136" spans="2:11" ht="36" customHeight="1" x14ac:dyDescent="0.2">
      <c r="B136" s="206" t="s">
        <v>474</v>
      </c>
      <c r="C136" s="207"/>
      <c r="D136" s="207"/>
      <c r="E136" s="207"/>
      <c r="F136" s="207"/>
      <c r="G136" s="207"/>
      <c r="H136" s="207"/>
      <c r="I136" s="111" t="s">
        <v>475</v>
      </c>
      <c r="J136" s="112"/>
      <c r="K136" s="114">
        <f>K137+K255+K178+K281</f>
        <v>2612018.2999999998</v>
      </c>
    </row>
    <row r="137" spans="2:11" ht="15" customHeight="1" x14ac:dyDescent="0.2">
      <c r="B137" s="106"/>
      <c r="C137" s="205" t="s">
        <v>476</v>
      </c>
      <c r="D137" s="205"/>
      <c r="E137" s="205"/>
      <c r="F137" s="205"/>
      <c r="G137" s="205"/>
      <c r="H137" s="205"/>
      <c r="I137" s="84" t="s">
        <v>477</v>
      </c>
      <c r="J137" s="95"/>
      <c r="K137" s="115">
        <f>K138+K173</f>
        <v>945607.6</v>
      </c>
    </row>
    <row r="138" spans="2:11" ht="36" customHeight="1" x14ac:dyDescent="0.2">
      <c r="B138" s="106"/>
      <c r="C138" s="85"/>
      <c r="D138" s="208" t="s">
        <v>478</v>
      </c>
      <c r="E138" s="208"/>
      <c r="F138" s="208"/>
      <c r="G138" s="208"/>
      <c r="H138" s="208"/>
      <c r="I138" s="86" t="s">
        <v>479</v>
      </c>
      <c r="J138" s="96"/>
      <c r="K138" s="116">
        <f>K139+K144+K147+K149+K153+K155+K157+K159+K162+K164+K169+K171+K151</f>
        <v>945057.6</v>
      </c>
    </row>
    <row r="139" spans="2:11" ht="36" customHeight="1" x14ac:dyDescent="0.2">
      <c r="B139" s="106"/>
      <c r="C139" s="85"/>
      <c r="D139" s="87"/>
      <c r="E139" s="204" t="s">
        <v>480</v>
      </c>
      <c r="F139" s="204"/>
      <c r="G139" s="204"/>
      <c r="H139" s="204"/>
      <c r="I139" s="88" t="s">
        <v>481</v>
      </c>
      <c r="J139" s="97"/>
      <c r="K139" s="117">
        <f>K140+K142+K143+K141</f>
        <v>255146.1</v>
      </c>
    </row>
    <row r="140" spans="2:11" ht="54" customHeight="1" x14ac:dyDescent="0.2">
      <c r="B140" s="106"/>
      <c r="C140" s="85"/>
      <c r="D140" s="87"/>
      <c r="E140" s="89"/>
      <c r="F140" s="201" t="s">
        <v>398</v>
      </c>
      <c r="G140" s="202"/>
      <c r="H140" s="203"/>
      <c r="I140" s="90" t="s">
        <v>481</v>
      </c>
      <c r="J140" s="98" t="s">
        <v>399</v>
      </c>
      <c r="K140" s="118">
        <v>211915.4</v>
      </c>
    </row>
    <row r="141" spans="2:11" ht="17.25" customHeight="1" x14ac:dyDescent="0.2">
      <c r="B141" s="106"/>
      <c r="C141" s="85"/>
      <c r="D141" s="87"/>
      <c r="E141" s="89"/>
      <c r="F141" s="150"/>
      <c r="G141" s="195" t="s">
        <v>516</v>
      </c>
      <c r="H141" s="196"/>
      <c r="I141" s="90" t="s">
        <v>481</v>
      </c>
      <c r="J141" s="98">
        <v>612</v>
      </c>
      <c r="K141" s="118">
        <v>23844.799999999999</v>
      </c>
    </row>
    <row r="142" spans="2:11" ht="53.25" customHeight="1" x14ac:dyDescent="0.2">
      <c r="B142" s="106"/>
      <c r="C142" s="85"/>
      <c r="D142" s="87"/>
      <c r="E142" s="89"/>
      <c r="F142" s="201" t="s">
        <v>384</v>
      </c>
      <c r="G142" s="202"/>
      <c r="H142" s="203"/>
      <c r="I142" s="90" t="s">
        <v>481</v>
      </c>
      <c r="J142" s="98" t="s">
        <v>385</v>
      </c>
      <c r="K142" s="118">
        <v>18274.2</v>
      </c>
    </row>
    <row r="143" spans="2:11" ht="15" customHeight="1" x14ac:dyDescent="0.2">
      <c r="B143" s="106"/>
      <c r="C143" s="85"/>
      <c r="D143" s="87"/>
      <c r="E143" s="89"/>
      <c r="F143" s="201" t="s">
        <v>362</v>
      </c>
      <c r="G143" s="202"/>
      <c r="H143" s="203"/>
      <c r="I143" s="90" t="s">
        <v>481</v>
      </c>
      <c r="J143" s="98" t="s">
        <v>363</v>
      </c>
      <c r="K143" s="118">
        <v>1111.7</v>
      </c>
    </row>
    <row r="144" spans="2:11" ht="20.25" customHeight="1" x14ac:dyDescent="0.2">
      <c r="B144" s="106"/>
      <c r="C144" s="85"/>
      <c r="D144" s="87"/>
      <c r="E144" s="204" t="s">
        <v>482</v>
      </c>
      <c r="F144" s="204"/>
      <c r="G144" s="204"/>
      <c r="H144" s="204"/>
      <c r="I144" s="88" t="s">
        <v>483</v>
      </c>
      <c r="J144" s="97"/>
      <c r="K144" s="117">
        <f>K145+K146</f>
        <v>2102.6999999999998</v>
      </c>
    </row>
    <row r="145" spans="2:11" ht="34.5" customHeight="1" x14ac:dyDescent="0.2">
      <c r="B145" s="106"/>
      <c r="C145" s="85"/>
      <c r="D145" s="87"/>
      <c r="E145" s="89"/>
      <c r="F145" s="201" t="s">
        <v>398</v>
      </c>
      <c r="G145" s="202"/>
      <c r="H145" s="203"/>
      <c r="I145" s="90" t="s">
        <v>483</v>
      </c>
      <c r="J145" s="98" t="s">
        <v>399</v>
      </c>
      <c r="K145" s="118">
        <v>1944.7</v>
      </c>
    </row>
    <row r="146" spans="2:11" ht="50.25" customHeight="1" x14ac:dyDescent="0.2">
      <c r="B146" s="106"/>
      <c r="C146" s="85"/>
      <c r="D146" s="87"/>
      <c r="E146" s="89"/>
      <c r="F146" s="213" t="s">
        <v>384</v>
      </c>
      <c r="G146" s="195"/>
      <c r="H146" s="196"/>
      <c r="I146" s="90" t="s">
        <v>483</v>
      </c>
      <c r="J146" s="98" t="s">
        <v>385</v>
      </c>
      <c r="K146" s="118">
        <v>158</v>
      </c>
    </row>
    <row r="147" spans="2:11" ht="36.75" customHeight="1" x14ac:dyDescent="0.2">
      <c r="B147" s="106"/>
      <c r="C147" s="85"/>
      <c r="D147" s="87"/>
      <c r="E147" s="204" t="s">
        <v>484</v>
      </c>
      <c r="F147" s="204"/>
      <c r="G147" s="204"/>
      <c r="H147" s="204"/>
      <c r="I147" s="88" t="s">
        <v>485</v>
      </c>
      <c r="J147" s="97"/>
      <c r="K147" s="117">
        <f>K148</f>
        <v>80.8</v>
      </c>
    </row>
    <row r="148" spans="2:11" ht="53.25" customHeight="1" x14ac:dyDescent="0.2">
      <c r="B148" s="106"/>
      <c r="C148" s="85"/>
      <c r="D148" s="87"/>
      <c r="E148" s="89"/>
      <c r="F148" s="201" t="s">
        <v>398</v>
      </c>
      <c r="G148" s="202"/>
      <c r="H148" s="203"/>
      <c r="I148" s="90" t="s">
        <v>485</v>
      </c>
      <c r="J148" s="98" t="s">
        <v>399</v>
      </c>
      <c r="K148" s="118">
        <v>80.8</v>
      </c>
    </row>
    <row r="149" spans="2:11" ht="48" customHeight="1" x14ac:dyDescent="0.2">
      <c r="B149" s="106"/>
      <c r="C149" s="85"/>
      <c r="D149" s="87"/>
      <c r="E149" s="204" t="s">
        <v>488</v>
      </c>
      <c r="F149" s="204"/>
      <c r="G149" s="204"/>
      <c r="H149" s="204"/>
      <c r="I149" s="88" t="s">
        <v>489</v>
      </c>
      <c r="J149" s="97"/>
      <c r="K149" s="117">
        <f>K150</f>
        <v>25</v>
      </c>
    </row>
    <row r="150" spans="2:11" ht="15" customHeight="1" x14ac:dyDescent="0.2">
      <c r="B150" s="106"/>
      <c r="C150" s="85"/>
      <c r="D150" s="87"/>
      <c r="E150" s="89"/>
      <c r="F150" s="201" t="s">
        <v>486</v>
      </c>
      <c r="G150" s="202"/>
      <c r="H150" s="203"/>
      <c r="I150" s="90" t="s">
        <v>489</v>
      </c>
      <c r="J150" s="98" t="s">
        <v>487</v>
      </c>
      <c r="K150" s="118">
        <v>25</v>
      </c>
    </row>
    <row r="151" spans="2:11" ht="53.25" customHeight="1" x14ac:dyDescent="0.2">
      <c r="B151" s="106"/>
      <c r="C151" s="85"/>
      <c r="D151" s="87"/>
      <c r="E151" s="89"/>
      <c r="F151" s="166"/>
      <c r="G151" s="195" t="s">
        <v>1081</v>
      </c>
      <c r="H151" s="197"/>
      <c r="I151" s="141" t="s">
        <v>1080</v>
      </c>
      <c r="J151" s="98"/>
      <c r="K151" s="118">
        <f>K152</f>
        <v>1800</v>
      </c>
    </row>
    <row r="152" spans="2:11" ht="15" customHeight="1" x14ac:dyDescent="0.2">
      <c r="B152" s="106"/>
      <c r="C152" s="85"/>
      <c r="D152" s="87"/>
      <c r="E152" s="89"/>
      <c r="F152" s="166"/>
      <c r="G152" s="195" t="s">
        <v>516</v>
      </c>
      <c r="H152" s="196"/>
      <c r="I152" s="141" t="s">
        <v>1080</v>
      </c>
      <c r="J152" s="98">
        <v>612</v>
      </c>
      <c r="K152" s="118">
        <v>1800</v>
      </c>
    </row>
    <row r="153" spans="2:11" ht="49.5" customHeight="1" x14ac:dyDescent="0.2">
      <c r="B153" s="106"/>
      <c r="C153" s="85"/>
      <c r="D153" s="87"/>
      <c r="E153" s="204" t="s">
        <v>490</v>
      </c>
      <c r="F153" s="204"/>
      <c r="G153" s="204"/>
      <c r="H153" s="204"/>
      <c r="I153" s="88" t="s">
        <v>491</v>
      </c>
      <c r="J153" s="97"/>
      <c r="K153" s="117">
        <f>K154</f>
        <v>25</v>
      </c>
    </row>
    <row r="154" spans="2:11" ht="15" customHeight="1" x14ac:dyDescent="0.2">
      <c r="B154" s="106"/>
      <c r="C154" s="85"/>
      <c r="D154" s="87"/>
      <c r="E154" s="89"/>
      <c r="F154" s="201" t="s">
        <v>486</v>
      </c>
      <c r="G154" s="202"/>
      <c r="H154" s="203"/>
      <c r="I154" s="90" t="s">
        <v>491</v>
      </c>
      <c r="J154" s="98" t="s">
        <v>487</v>
      </c>
      <c r="K154" s="118">
        <v>25</v>
      </c>
    </row>
    <row r="155" spans="2:11" ht="51" customHeight="1" x14ac:dyDescent="0.2">
      <c r="B155" s="106"/>
      <c r="C155" s="85"/>
      <c r="D155" s="87"/>
      <c r="E155" s="204" t="s">
        <v>492</v>
      </c>
      <c r="F155" s="204"/>
      <c r="G155" s="204"/>
      <c r="H155" s="204"/>
      <c r="I155" s="88" t="s">
        <v>493</v>
      </c>
      <c r="J155" s="97"/>
      <c r="K155" s="117">
        <f>K156</f>
        <v>25</v>
      </c>
    </row>
    <row r="156" spans="2:11" ht="15" customHeight="1" x14ac:dyDescent="0.2">
      <c r="B156" s="106"/>
      <c r="C156" s="85"/>
      <c r="D156" s="87"/>
      <c r="E156" s="89"/>
      <c r="F156" s="201" t="s">
        <v>486</v>
      </c>
      <c r="G156" s="202"/>
      <c r="H156" s="203"/>
      <c r="I156" s="90" t="s">
        <v>493</v>
      </c>
      <c r="J156" s="98" t="s">
        <v>487</v>
      </c>
      <c r="K156" s="118">
        <v>25</v>
      </c>
    </row>
    <row r="157" spans="2:11" ht="46.5" customHeight="1" x14ac:dyDescent="0.2">
      <c r="B157" s="106"/>
      <c r="C157" s="85"/>
      <c r="D157" s="87"/>
      <c r="E157" s="204" t="s">
        <v>494</v>
      </c>
      <c r="F157" s="204"/>
      <c r="G157" s="204"/>
      <c r="H157" s="204"/>
      <c r="I157" s="88" t="s">
        <v>495</v>
      </c>
      <c r="J157" s="97"/>
      <c r="K157" s="117">
        <f>K158</f>
        <v>25</v>
      </c>
    </row>
    <row r="158" spans="2:11" ht="15" customHeight="1" x14ac:dyDescent="0.2">
      <c r="B158" s="106"/>
      <c r="C158" s="85"/>
      <c r="D158" s="87"/>
      <c r="E158" s="89"/>
      <c r="F158" s="201" t="s">
        <v>486</v>
      </c>
      <c r="G158" s="202"/>
      <c r="H158" s="203"/>
      <c r="I158" s="90" t="s">
        <v>495</v>
      </c>
      <c r="J158" s="98" t="s">
        <v>487</v>
      </c>
      <c r="K158" s="118">
        <v>25</v>
      </c>
    </row>
    <row r="159" spans="2:11" ht="96" customHeight="1" x14ac:dyDescent="0.2">
      <c r="B159" s="106"/>
      <c r="C159" s="85"/>
      <c r="D159" s="87"/>
      <c r="E159" s="204" t="s">
        <v>496</v>
      </c>
      <c r="F159" s="204"/>
      <c r="G159" s="204"/>
      <c r="H159" s="204"/>
      <c r="I159" s="88" t="s">
        <v>497</v>
      </c>
      <c r="J159" s="97"/>
      <c r="K159" s="117">
        <f>K160+K161</f>
        <v>621068</v>
      </c>
    </row>
    <row r="160" spans="2:11" ht="54.75" customHeight="1" x14ac:dyDescent="0.2">
      <c r="B160" s="106"/>
      <c r="C160" s="85"/>
      <c r="D160" s="87"/>
      <c r="E160" s="89"/>
      <c r="F160" s="201" t="s">
        <v>398</v>
      </c>
      <c r="G160" s="202"/>
      <c r="H160" s="203"/>
      <c r="I160" s="90" t="s">
        <v>497</v>
      </c>
      <c r="J160" s="98" t="s">
        <v>399</v>
      </c>
      <c r="K160" s="118">
        <v>584873.80000000005</v>
      </c>
    </row>
    <row r="161" spans="2:11" ht="46.5" customHeight="1" x14ac:dyDescent="0.2">
      <c r="B161" s="106"/>
      <c r="C161" s="85"/>
      <c r="D161" s="87"/>
      <c r="E161" s="89"/>
      <c r="F161" s="201" t="s">
        <v>384</v>
      </c>
      <c r="G161" s="202"/>
      <c r="H161" s="203"/>
      <c r="I161" s="90" t="s">
        <v>497</v>
      </c>
      <c r="J161" s="98" t="s">
        <v>385</v>
      </c>
      <c r="K161" s="118">
        <v>36194.199999999997</v>
      </c>
    </row>
    <row r="162" spans="2:11" ht="66" customHeight="1" x14ac:dyDescent="0.2">
      <c r="B162" s="106"/>
      <c r="C162" s="85"/>
      <c r="D162" s="87"/>
      <c r="E162" s="204" t="s">
        <v>498</v>
      </c>
      <c r="F162" s="204"/>
      <c r="G162" s="204"/>
      <c r="H162" s="204"/>
      <c r="I162" s="88" t="s">
        <v>499</v>
      </c>
      <c r="J162" s="97"/>
      <c r="K162" s="117">
        <f>K163</f>
        <v>9088</v>
      </c>
    </row>
    <row r="163" spans="2:11" ht="33.75" customHeight="1" x14ac:dyDescent="0.2">
      <c r="B163" s="106"/>
      <c r="C163" s="85"/>
      <c r="D163" s="87"/>
      <c r="E163" s="89"/>
      <c r="F163" s="201" t="s">
        <v>500</v>
      </c>
      <c r="G163" s="202"/>
      <c r="H163" s="203"/>
      <c r="I163" s="90" t="s">
        <v>499</v>
      </c>
      <c r="J163" s="98" t="s">
        <v>501</v>
      </c>
      <c r="K163" s="118">
        <v>9088</v>
      </c>
    </row>
    <row r="164" spans="2:11" ht="68.25" customHeight="1" x14ac:dyDescent="0.2">
      <c r="B164" s="106"/>
      <c r="C164" s="85"/>
      <c r="D164" s="87"/>
      <c r="E164" s="204" t="s">
        <v>502</v>
      </c>
      <c r="F164" s="204"/>
      <c r="G164" s="204"/>
      <c r="H164" s="204"/>
      <c r="I164" s="88" t="s">
        <v>503</v>
      </c>
      <c r="J164" s="97"/>
      <c r="K164" s="117">
        <f>K165+K166+K167+K168</f>
        <v>50509</v>
      </c>
    </row>
    <row r="165" spans="2:11" ht="15" customHeight="1" x14ac:dyDescent="0.2">
      <c r="B165" s="106"/>
      <c r="C165" s="85"/>
      <c r="D165" s="87"/>
      <c r="E165" s="89"/>
      <c r="F165" s="201" t="s">
        <v>459</v>
      </c>
      <c r="G165" s="202"/>
      <c r="H165" s="203"/>
      <c r="I165" s="90" t="s">
        <v>503</v>
      </c>
      <c r="J165" s="98" t="s">
        <v>460</v>
      </c>
      <c r="K165" s="118">
        <v>1363.3</v>
      </c>
    </row>
    <row r="166" spans="2:11" ht="33.75" customHeight="1" x14ac:dyDescent="0.2">
      <c r="B166" s="106"/>
      <c r="C166" s="85"/>
      <c r="D166" s="87"/>
      <c r="E166" s="89"/>
      <c r="F166" s="201" t="s">
        <v>463</v>
      </c>
      <c r="G166" s="202"/>
      <c r="H166" s="203"/>
      <c r="I166" s="90" t="s">
        <v>503</v>
      </c>
      <c r="J166" s="98" t="s">
        <v>464</v>
      </c>
      <c r="K166" s="118">
        <v>411.7</v>
      </c>
    </row>
    <row r="167" spans="2:11" ht="30.75" customHeight="1" x14ac:dyDescent="0.2">
      <c r="B167" s="106"/>
      <c r="C167" s="85"/>
      <c r="D167" s="87"/>
      <c r="E167" s="89"/>
      <c r="F167" s="201" t="s">
        <v>504</v>
      </c>
      <c r="G167" s="202"/>
      <c r="H167" s="203"/>
      <c r="I167" s="90" t="s">
        <v>503</v>
      </c>
      <c r="J167" s="98" t="s">
        <v>505</v>
      </c>
      <c r="K167" s="118">
        <v>48251</v>
      </c>
    </row>
    <row r="168" spans="2:11" ht="31.5" customHeight="1" x14ac:dyDescent="0.2">
      <c r="B168" s="106"/>
      <c r="C168" s="85"/>
      <c r="D168" s="87"/>
      <c r="E168" s="89"/>
      <c r="F168" s="201" t="s">
        <v>506</v>
      </c>
      <c r="G168" s="202"/>
      <c r="H168" s="203"/>
      <c r="I168" s="90" t="s">
        <v>503</v>
      </c>
      <c r="J168" s="98" t="s">
        <v>507</v>
      </c>
      <c r="K168" s="118">
        <v>483</v>
      </c>
    </row>
    <row r="169" spans="2:11" ht="64.5" customHeight="1" x14ac:dyDescent="0.2">
      <c r="B169" s="106"/>
      <c r="C169" s="85"/>
      <c r="D169" s="87"/>
      <c r="E169" s="204" t="s">
        <v>508</v>
      </c>
      <c r="F169" s="204"/>
      <c r="G169" s="204"/>
      <c r="H169" s="204"/>
      <c r="I169" s="88" t="s">
        <v>509</v>
      </c>
      <c r="J169" s="97"/>
      <c r="K169" s="117">
        <f>K170</f>
        <v>4110</v>
      </c>
    </row>
    <row r="170" spans="2:11" ht="31.5" customHeight="1" x14ac:dyDescent="0.2">
      <c r="B170" s="106"/>
      <c r="C170" s="85"/>
      <c r="D170" s="87"/>
      <c r="E170" s="89"/>
      <c r="F170" s="213" t="s">
        <v>500</v>
      </c>
      <c r="G170" s="195"/>
      <c r="H170" s="196"/>
      <c r="I170" s="90" t="s">
        <v>509</v>
      </c>
      <c r="J170" s="98" t="s">
        <v>501</v>
      </c>
      <c r="K170" s="118">
        <v>4110</v>
      </c>
    </row>
    <row r="171" spans="2:11" ht="54" customHeight="1" x14ac:dyDescent="0.2">
      <c r="B171" s="106"/>
      <c r="C171" s="85"/>
      <c r="D171" s="87"/>
      <c r="E171" s="204" t="s">
        <v>510</v>
      </c>
      <c r="F171" s="204"/>
      <c r="G171" s="204"/>
      <c r="H171" s="204"/>
      <c r="I171" s="88" t="s">
        <v>511</v>
      </c>
      <c r="J171" s="97"/>
      <c r="K171" s="117">
        <f>K172</f>
        <v>1053</v>
      </c>
    </row>
    <row r="172" spans="2:11" ht="40.5" customHeight="1" x14ac:dyDescent="0.2">
      <c r="B172" s="106"/>
      <c r="C172" s="85"/>
      <c r="D172" s="87"/>
      <c r="E172" s="89"/>
      <c r="F172" s="201" t="s">
        <v>500</v>
      </c>
      <c r="G172" s="202"/>
      <c r="H172" s="203"/>
      <c r="I172" s="90" t="s">
        <v>511</v>
      </c>
      <c r="J172" s="98" t="s">
        <v>501</v>
      </c>
      <c r="K172" s="118">
        <v>1053</v>
      </c>
    </row>
    <row r="173" spans="2:11" ht="39" customHeight="1" x14ac:dyDescent="0.2">
      <c r="B173" s="106"/>
      <c r="C173" s="85"/>
      <c r="D173" s="208" t="s">
        <v>512</v>
      </c>
      <c r="E173" s="208"/>
      <c r="F173" s="208"/>
      <c r="G173" s="208"/>
      <c r="H173" s="208"/>
      <c r="I173" s="86" t="s">
        <v>513</v>
      </c>
      <c r="J173" s="96"/>
      <c r="K173" s="116">
        <f>K176+K174</f>
        <v>550</v>
      </c>
    </row>
    <row r="174" spans="2:11" ht="67.5" customHeight="1" x14ac:dyDescent="0.2">
      <c r="B174" s="106"/>
      <c r="C174" s="85"/>
      <c r="D174" s="133"/>
      <c r="E174" s="161"/>
      <c r="F174" s="161"/>
      <c r="G174" s="224" t="s">
        <v>1040</v>
      </c>
      <c r="H174" s="197"/>
      <c r="I174" s="147" t="s">
        <v>1041</v>
      </c>
      <c r="J174" s="96"/>
      <c r="K174" s="116">
        <f>K175</f>
        <v>500</v>
      </c>
    </row>
    <row r="175" spans="2:11" ht="22.5" customHeight="1" x14ac:dyDescent="0.2">
      <c r="B175" s="106"/>
      <c r="C175" s="85"/>
      <c r="D175" s="133"/>
      <c r="E175" s="161"/>
      <c r="F175" s="161"/>
      <c r="G175" s="223" t="s">
        <v>516</v>
      </c>
      <c r="H175" s="197"/>
      <c r="I175" s="147" t="s">
        <v>1041</v>
      </c>
      <c r="J175" s="96">
        <v>612</v>
      </c>
      <c r="K175" s="116">
        <v>500</v>
      </c>
    </row>
    <row r="176" spans="2:11" ht="69" customHeight="1" x14ac:dyDescent="0.2">
      <c r="B176" s="106"/>
      <c r="C176" s="85"/>
      <c r="D176" s="87"/>
      <c r="E176" s="204" t="s">
        <v>514</v>
      </c>
      <c r="F176" s="204"/>
      <c r="G176" s="204"/>
      <c r="H176" s="204"/>
      <c r="I176" s="88" t="s">
        <v>515</v>
      </c>
      <c r="J176" s="97"/>
      <c r="K176" s="117">
        <f>K177</f>
        <v>50</v>
      </c>
    </row>
    <row r="177" spans="2:11" ht="15" customHeight="1" x14ac:dyDescent="0.2">
      <c r="B177" s="106"/>
      <c r="C177" s="85"/>
      <c r="D177" s="87"/>
      <c r="E177" s="89"/>
      <c r="F177" s="201" t="s">
        <v>516</v>
      </c>
      <c r="G177" s="202"/>
      <c r="H177" s="203"/>
      <c r="I177" s="90" t="s">
        <v>515</v>
      </c>
      <c r="J177" s="98" t="s">
        <v>517</v>
      </c>
      <c r="K177" s="118">
        <v>50</v>
      </c>
    </row>
    <row r="178" spans="2:11" ht="20.25" customHeight="1" x14ac:dyDescent="0.2">
      <c r="B178" s="106"/>
      <c r="C178" s="205" t="s">
        <v>518</v>
      </c>
      <c r="D178" s="205"/>
      <c r="E178" s="205"/>
      <c r="F178" s="205"/>
      <c r="G178" s="205"/>
      <c r="H178" s="205"/>
      <c r="I178" s="84" t="s">
        <v>519</v>
      </c>
      <c r="J178" s="95"/>
      <c r="K178" s="115">
        <f>K179+K198+K228+K245+K248</f>
        <v>1304313.3999999999</v>
      </c>
    </row>
    <row r="179" spans="2:11" ht="30.75" customHeight="1" x14ac:dyDescent="0.2">
      <c r="B179" s="106"/>
      <c r="C179" s="85"/>
      <c r="D179" s="208" t="s">
        <v>520</v>
      </c>
      <c r="E179" s="208"/>
      <c r="F179" s="208"/>
      <c r="G179" s="208"/>
      <c r="H179" s="208"/>
      <c r="I179" s="86" t="s">
        <v>521</v>
      </c>
      <c r="J179" s="96"/>
      <c r="K179" s="116">
        <f>K180+K185+K191+K194+K196+K188</f>
        <v>1135399.8999999999</v>
      </c>
    </row>
    <row r="180" spans="2:11" ht="33" customHeight="1" x14ac:dyDescent="0.2">
      <c r="B180" s="106"/>
      <c r="C180" s="85"/>
      <c r="D180" s="87"/>
      <c r="E180" s="204" t="s">
        <v>522</v>
      </c>
      <c r="F180" s="204"/>
      <c r="G180" s="204"/>
      <c r="H180" s="204"/>
      <c r="I180" s="88" t="s">
        <v>523</v>
      </c>
      <c r="J180" s="97"/>
      <c r="K180" s="117">
        <f>SUM(K181:K184)</f>
        <v>157930.4</v>
      </c>
    </row>
    <row r="181" spans="2:11" ht="53.25" customHeight="1" x14ac:dyDescent="0.2">
      <c r="B181" s="106"/>
      <c r="C181" s="85"/>
      <c r="D181" s="87"/>
      <c r="E181" s="89"/>
      <c r="F181" s="201" t="s">
        <v>398</v>
      </c>
      <c r="G181" s="202"/>
      <c r="H181" s="203"/>
      <c r="I181" s="90" t="s">
        <v>523</v>
      </c>
      <c r="J181" s="98" t="s">
        <v>399</v>
      </c>
      <c r="K181" s="118">
        <v>142714</v>
      </c>
    </row>
    <row r="182" spans="2:11" ht="20.25" customHeight="1" x14ac:dyDescent="0.2">
      <c r="B182" s="106"/>
      <c r="C182" s="85"/>
      <c r="D182" s="87"/>
      <c r="E182" s="89"/>
      <c r="F182" s="123"/>
      <c r="G182" s="195" t="s">
        <v>516</v>
      </c>
      <c r="H182" s="196"/>
      <c r="I182" s="90" t="s">
        <v>523</v>
      </c>
      <c r="J182" s="98" t="s">
        <v>517</v>
      </c>
      <c r="K182" s="118">
        <v>8120.9</v>
      </c>
    </row>
    <row r="183" spans="2:11" ht="55.5" customHeight="1" x14ac:dyDescent="0.2">
      <c r="B183" s="106"/>
      <c r="C183" s="85"/>
      <c r="D183" s="87"/>
      <c r="E183" s="89"/>
      <c r="F183" s="201" t="s">
        <v>384</v>
      </c>
      <c r="G183" s="202"/>
      <c r="H183" s="203"/>
      <c r="I183" s="90" t="s">
        <v>523</v>
      </c>
      <c r="J183" s="98" t="s">
        <v>385</v>
      </c>
      <c r="K183" s="118">
        <v>6383.5</v>
      </c>
    </row>
    <row r="184" spans="2:11" ht="24" customHeight="1" x14ac:dyDescent="0.2">
      <c r="B184" s="106"/>
      <c r="C184" s="85"/>
      <c r="D184" s="87"/>
      <c r="E184" s="89"/>
      <c r="F184" s="159"/>
      <c r="G184" s="195" t="s">
        <v>362</v>
      </c>
      <c r="H184" s="196"/>
      <c r="I184" s="90" t="s">
        <v>523</v>
      </c>
      <c r="J184" s="98">
        <v>622</v>
      </c>
      <c r="K184" s="118">
        <v>712</v>
      </c>
    </row>
    <row r="185" spans="2:11" ht="36" customHeight="1" x14ac:dyDescent="0.2">
      <c r="B185" s="106"/>
      <c r="C185" s="85"/>
      <c r="D185" s="87"/>
      <c r="E185" s="204" t="s">
        <v>524</v>
      </c>
      <c r="F185" s="204"/>
      <c r="G185" s="204"/>
      <c r="H185" s="204"/>
      <c r="I185" s="88" t="s">
        <v>525</v>
      </c>
      <c r="J185" s="97"/>
      <c r="K185" s="117">
        <f>K186+K187</f>
        <v>981.5</v>
      </c>
    </row>
    <row r="186" spans="2:11" ht="34.5" customHeight="1" x14ac:dyDescent="0.2">
      <c r="B186" s="106"/>
      <c r="C186" s="85"/>
      <c r="D186" s="87"/>
      <c r="E186" s="89"/>
      <c r="F186" s="201" t="s">
        <v>398</v>
      </c>
      <c r="G186" s="202"/>
      <c r="H186" s="203"/>
      <c r="I186" s="90" t="s">
        <v>525</v>
      </c>
      <c r="J186" s="98" t="s">
        <v>399</v>
      </c>
      <c r="K186" s="118">
        <v>931.5</v>
      </c>
    </row>
    <row r="187" spans="2:11" ht="48.75" customHeight="1" x14ac:dyDescent="0.2">
      <c r="B187" s="106"/>
      <c r="C187" s="85"/>
      <c r="D187" s="87"/>
      <c r="E187" s="89"/>
      <c r="F187" s="201" t="s">
        <v>384</v>
      </c>
      <c r="G187" s="202"/>
      <c r="H187" s="203"/>
      <c r="I187" s="90" t="s">
        <v>525</v>
      </c>
      <c r="J187" s="98" t="s">
        <v>385</v>
      </c>
      <c r="K187" s="118">
        <v>50</v>
      </c>
    </row>
    <row r="188" spans="2:11" ht="48.75" customHeight="1" x14ac:dyDescent="0.2">
      <c r="B188" s="106"/>
      <c r="C188" s="85"/>
      <c r="D188" s="87"/>
      <c r="E188" s="89"/>
      <c r="F188" s="166"/>
      <c r="G188" s="195" t="s">
        <v>1081</v>
      </c>
      <c r="H188" s="197"/>
      <c r="I188" s="141" t="s">
        <v>1082</v>
      </c>
      <c r="J188" s="98"/>
      <c r="K188" s="118">
        <f>K189+K190</f>
        <v>5650</v>
      </c>
    </row>
    <row r="189" spans="2:11" ht="25.5" customHeight="1" x14ac:dyDescent="0.2">
      <c r="B189" s="106"/>
      <c r="C189" s="85"/>
      <c r="D189" s="87"/>
      <c r="E189" s="89"/>
      <c r="F189" s="166"/>
      <c r="G189" s="195" t="s">
        <v>516</v>
      </c>
      <c r="H189" s="197"/>
      <c r="I189" s="141" t="s">
        <v>1082</v>
      </c>
      <c r="J189" s="98">
        <v>612</v>
      </c>
      <c r="K189" s="118">
        <v>5350</v>
      </c>
    </row>
    <row r="190" spans="2:11" ht="24" customHeight="1" x14ac:dyDescent="0.2">
      <c r="B190" s="106"/>
      <c r="C190" s="85"/>
      <c r="D190" s="87"/>
      <c r="E190" s="89"/>
      <c r="F190" s="166"/>
      <c r="G190" s="195" t="s">
        <v>362</v>
      </c>
      <c r="H190" s="196"/>
      <c r="I190" s="141" t="s">
        <v>1082</v>
      </c>
      <c r="J190" s="98">
        <v>622</v>
      </c>
      <c r="K190" s="118">
        <v>300</v>
      </c>
    </row>
    <row r="191" spans="2:11" ht="133.5" customHeight="1" x14ac:dyDescent="0.2">
      <c r="B191" s="106"/>
      <c r="C191" s="85"/>
      <c r="D191" s="87"/>
      <c r="E191" s="204" t="s">
        <v>526</v>
      </c>
      <c r="F191" s="204"/>
      <c r="G191" s="204"/>
      <c r="H191" s="204"/>
      <c r="I191" s="88" t="s">
        <v>527</v>
      </c>
      <c r="J191" s="97"/>
      <c r="K191" s="117">
        <f>K192+K193</f>
        <v>958238</v>
      </c>
    </row>
    <row r="192" spans="2:11" ht="48" customHeight="1" x14ac:dyDescent="0.2">
      <c r="B192" s="106"/>
      <c r="C192" s="85"/>
      <c r="D192" s="87"/>
      <c r="E192" s="89"/>
      <c r="F192" s="201" t="s">
        <v>398</v>
      </c>
      <c r="G192" s="202"/>
      <c r="H192" s="203"/>
      <c r="I192" s="90" t="s">
        <v>527</v>
      </c>
      <c r="J192" s="98" t="s">
        <v>399</v>
      </c>
      <c r="K192" s="118">
        <v>926950.40000000002</v>
      </c>
    </row>
    <row r="193" spans="2:11" ht="54" customHeight="1" x14ac:dyDescent="0.2">
      <c r="B193" s="106"/>
      <c r="C193" s="85"/>
      <c r="D193" s="87"/>
      <c r="E193" s="89"/>
      <c r="F193" s="213" t="s">
        <v>384</v>
      </c>
      <c r="G193" s="195"/>
      <c r="H193" s="196"/>
      <c r="I193" s="90" t="s">
        <v>527</v>
      </c>
      <c r="J193" s="98" t="s">
        <v>385</v>
      </c>
      <c r="K193" s="118">
        <v>31287.599999999999</v>
      </c>
    </row>
    <row r="194" spans="2:11" ht="117.75" customHeight="1" x14ac:dyDescent="0.2">
      <c r="B194" s="106"/>
      <c r="C194" s="85"/>
      <c r="D194" s="87"/>
      <c r="E194" s="204" t="s">
        <v>528</v>
      </c>
      <c r="F194" s="204"/>
      <c r="G194" s="204"/>
      <c r="H194" s="204"/>
      <c r="I194" s="88" t="s">
        <v>529</v>
      </c>
      <c r="J194" s="97"/>
      <c r="K194" s="117">
        <f>K195</f>
        <v>10228</v>
      </c>
    </row>
    <row r="195" spans="2:11" ht="38.25" customHeight="1" x14ac:dyDescent="0.2">
      <c r="B195" s="106"/>
      <c r="C195" s="85"/>
      <c r="D195" s="87"/>
      <c r="E195" s="89"/>
      <c r="F195" s="201" t="s">
        <v>500</v>
      </c>
      <c r="G195" s="202"/>
      <c r="H195" s="203"/>
      <c r="I195" s="90" t="s">
        <v>529</v>
      </c>
      <c r="J195" s="98" t="s">
        <v>501</v>
      </c>
      <c r="K195" s="118">
        <v>10228</v>
      </c>
    </row>
    <row r="196" spans="2:11" ht="84.75" customHeight="1" x14ac:dyDescent="0.2">
      <c r="B196" s="106"/>
      <c r="C196" s="85"/>
      <c r="D196" s="87"/>
      <c r="E196" s="204" t="s">
        <v>530</v>
      </c>
      <c r="F196" s="204"/>
      <c r="G196" s="204"/>
      <c r="H196" s="204"/>
      <c r="I196" s="88" t="s">
        <v>531</v>
      </c>
      <c r="J196" s="97"/>
      <c r="K196" s="117">
        <f>K197</f>
        <v>2372</v>
      </c>
    </row>
    <row r="197" spans="2:11" ht="48" customHeight="1" x14ac:dyDescent="0.2">
      <c r="B197" s="106"/>
      <c r="C197" s="85"/>
      <c r="D197" s="87"/>
      <c r="E197" s="89"/>
      <c r="F197" s="201" t="s">
        <v>398</v>
      </c>
      <c r="G197" s="202"/>
      <c r="H197" s="203"/>
      <c r="I197" s="90" t="s">
        <v>531</v>
      </c>
      <c r="J197" s="98" t="s">
        <v>399</v>
      </c>
      <c r="K197" s="118">
        <v>2372</v>
      </c>
    </row>
    <row r="198" spans="2:11" ht="37.5" customHeight="1" x14ac:dyDescent="0.2">
      <c r="B198" s="106"/>
      <c r="C198" s="85"/>
      <c r="D198" s="208" t="s">
        <v>532</v>
      </c>
      <c r="E198" s="208"/>
      <c r="F198" s="208"/>
      <c r="G198" s="208"/>
      <c r="H198" s="208"/>
      <c r="I198" s="86" t="s">
        <v>533</v>
      </c>
      <c r="J198" s="96"/>
      <c r="K198" s="116">
        <f>K199+K204+K209+K213+K216+K218+K222+K224+K226+K220</f>
        <v>110583.59999999999</v>
      </c>
    </row>
    <row r="199" spans="2:11" ht="15" customHeight="1" x14ac:dyDescent="0.2">
      <c r="B199" s="106"/>
      <c r="C199" s="85"/>
      <c r="D199" s="87"/>
      <c r="E199" s="204" t="s">
        <v>482</v>
      </c>
      <c r="F199" s="204"/>
      <c r="G199" s="204"/>
      <c r="H199" s="204"/>
      <c r="I199" s="88" t="s">
        <v>534</v>
      </c>
      <c r="J199" s="97"/>
      <c r="K199" s="117">
        <f>K200+K201+K202+K203</f>
        <v>21912.600000000002</v>
      </c>
    </row>
    <row r="200" spans="2:11" ht="49.5" customHeight="1" x14ac:dyDescent="0.2">
      <c r="B200" s="106"/>
      <c r="C200" s="85"/>
      <c r="D200" s="87"/>
      <c r="E200" s="89"/>
      <c r="F200" s="201" t="s">
        <v>398</v>
      </c>
      <c r="G200" s="202"/>
      <c r="H200" s="203"/>
      <c r="I200" s="90" t="s">
        <v>534</v>
      </c>
      <c r="J200" s="98" t="s">
        <v>399</v>
      </c>
      <c r="K200" s="118">
        <v>1212.2</v>
      </c>
    </row>
    <row r="201" spans="2:11" ht="15" customHeight="1" x14ac:dyDescent="0.2">
      <c r="B201" s="106"/>
      <c r="C201" s="85"/>
      <c r="D201" s="87"/>
      <c r="E201" s="89"/>
      <c r="F201" s="201" t="s">
        <v>516</v>
      </c>
      <c r="G201" s="202"/>
      <c r="H201" s="203"/>
      <c r="I201" s="90" t="s">
        <v>534</v>
      </c>
      <c r="J201" s="98" t="s">
        <v>517</v>
      </c>
      <c r="K201" s="118">
        <v>19596.400000000001</v>
      </c>
    </row>
    <row r="202" spans="2:11" ht="15" customHeight="1" x14ac:dyDescent="0.2">
      <c r="B202" s="106"/>
      <c r="C202" s="85"/>
      <c r="D202" s="87"/>
      <c r="E202" s="89"/>
      <c r="F202" s="201" t="s">
        <v>362</v>
      </c>
      <c r="G202" s="202"/>
      <c r="H202" s="203"/>
      <c r="I202" s="90" t="s">
        <v>534</v>
      </c>
      <c r="J202" s="98" t="s">
        <v>363</v>
      </c>
      <c r="K202" s="118">
        <v>547.79999999999995</v>
      </c>
    </row>
    <row r="203" spans="2:11" ht="37.5" customHeight="1" x14ac:dyDescent="0.2">
      <c r="B203" s="106"/>
      <c r="C203" s="85"/>
      <c r="D203" s="87"/>
      <c r="E203" s="89"/>
      <c r="F203" s="201" t="s">
        <v>500</v>
      </c>
      <c r="G203" s="202"/>
      <c r="H203" s="203"/>
      <c r="I203" s="90" t="s">
        <v>534</v>
      </c>
      <c r="J203" s="98" t="s">
        <v>501</v>
      </c>
      <c r="K203" s="118">
        <v>556.20000000000005</v>
      </c>
    </row>
    <row r="204" spans="2:11" ht="72" customHeight="1" x14ac:dyDescent="0.2">
      <c r="B204" s="106"/>
      <c r="C204" s="85"/>
      <c r="D204" s="87"/>
      <c r="E204" s="204" t="s">
        <v>535</v>
      </c>
      <c r="F204" s="204"/>
      <c r="G204" s="204"/>
      <c r="H204" s="204"/>
      <c r="I204" s="88" t="s">
        <v>536</v>
      </c>
      <c r="J204" s="97"/>
      <c r="K204" s="117">
        <f>K205+K206+K208+K207</f>
        <v>4945</v>
      </c>
    </row>
    <row r="205" spans="2:11" ht="27.75" customHeight="1" x14ac:dyDescent="0.2">
      <c r="B205" s="106"/>
      <c r="C205" s="85"/>
      <c r="D205" s="87"/>
      <c r="E205" s="89"/>
      <c r="F205" s="201" t="s">
        <v>537</v>
      </c>
      <c r="G205" s="202"/>
      <c r="H205" s="203"/>
      <c r="I205" s="90" t="s">
        <v>536</v>
      </c>
      <c r="J205" s="98" t="s">
        <v>538</v>
      </c>
      <c r="K205" s="118">
        <v>2423.1999999999998</v>
      </c>
    </row>
    <row r="206" spans="2:11" ht="51.75" customHeight="1" x14ac:dyDescent="0.2">
      <c r="B206" s="106"/>
      <c r="C206" s="85"/>
      <c r="D206" s="87"/>
      <c r="E206" s="89"/>
      <c r="F206" s="201" t="s">
        <v>539</v>
      </c>
      <c r="G206" s="202"/>
      <c r="H206" s="203"/>
      <c r="I206" s="90" t="s">
        <v>536</v>
      </c>
      <c r="J206" s="98" t="s">
        <v>540</v>
      </c>
      <c r="K206" s="118">
        <v>731.8</v>
      </c>
    </row>
    <row r="207" spans="2:11" ht="33.75" customHeight="1" x14ac:dyDescent="0.2">
      <c r="B207" s="106"/>
      <c r="C207" s="85"/>
      <c r="D207" s="87"/>
      <c r="E207" s="89"/>
      <c r="F207" s="155"/>
      <c r="G207" s="195" t="s">
        <v>465</v>
      </c>
      <c r="H207" s="196"/>
      <c r="I207" s="90" t="s">
        <v>536</v>
      </c>
      <c r="J207" s="98">
        <v>242</v>
      </c>
      <c r="K207" s="118">
        <v>90</v>
      </c>
    </row>
    <row r="208" spans="2:11" ht="25.5" customHeight="1" x14ac:dyDescent="0.2">
      <c r="B208" s="106"/>
      <c r="C208" s="85"/>
      <c r="D208" s="87"/>
      <c r="E208" s="89"/>
      <c r="F208" s="201" t="s">
        <v>1024</v>
      </c>
      <c r="G208" s="202"/>
      <c r="H208" s="203"/>
      <c r="I208" s="90" t="s">
        <v>536</v>
      </c>
      <c r="J208" s="98" t="s">
        <v>355</v>
      </c>
      <c r="K208" s="118">
        <v>1700</v>
      </c>
    </row>
    <row r="209" spans="2:11" ht="104.25" customHeight="1" x14ac:dyDescent="0.2">
      <c r="B209" s="106"/>
      <c r="C209" s="85"/>
      <c r="D209" s="87"/>
      <c r="E209" s="204" t="s">
        <v>542</v>
      </c>
      <c r="F209" s="204"/>
      <c r="G209" s="204"/>
      <c r="H209" s="204"/>
      <c r="I209" s="88" t="s">
        <v>541</v>
      </c>
      <c r="J209" s="97"/>
      <c r="K209" s="117">
        <f>K210+K211+K212</f>
        <v>59643.999999999993</v>
      </c>
    </row>
    <row r="210" spans="2:11" ht="15" customHeight="1" x14ac:dyDescent="0.2">
      <c r="B210" s="106"/>
      <c r="C210" s="85"/>
      <c r="D210" s="87"/>
      <c r="E210" s="89"/>
      <c r="F210" s="201" t="s">
        <v>516</v>
      </c>
      <c r="G210" s="202"/>
      <c r="H210" s="203"/>
      <c r="I210" s="90" t="s">
        <v>541</v>
      </c>
      <c r="J210" s="98" t="s">
        <v>517</v>
      </c>
      <c r="K210" s="118">
        <v>56284.2</v>
      </c>
    </row>
    <row r="211" spans="2:11" ht="15" customHeight="1" x14ac:dyDescent="0.2">
      <c r="B211" s="106"/>
      <c r="C211" s="85"/>
      <c r="D211" s="87"/>
      <c r="E211" s="89"/>
      <c r="F211" s="201" t="s">
        <v>362</v>
      </c>
      <c r="G211" s="202"/>
      <c r="H211" s="203"/>
      <c r="I211" s="90" t="s">
        <v>541</v>
      </c>
      <c r="J211" s="98" t="s">
        <v>363</v>
      </c>
      <c r="K211" s="118">
        <v>2340.1999999999998</v>
      </c>
    </row>
    <row r="212" spans="2:11" ht="33" customHeight="1" x14ac:dyDescent="0.2">
      <c r="B212" s="106"/>
      <c r="C212" s="85"/>
      <c r="D212" s="87"/>
      <c r="E212" s="89"/>
      <c r="F212" s="201" t="s">
        <v>500</v>
      </c>
      <c r="G212" s="202"/>
      <c r="H212" s="203"/>
      <c r="I212" s="90" t="s">
        <v>541</v>
      </c>
      <c r="J212" s="98" t="s">
        <v>501</v>
      </c>
      <c r="K212" s="118">
        <v>1019.6</v>
      </c>
    </row>
    <row r="213" spans="2:11" ht="51" customHeight="1" x14ac:dyDescent="0.2">
      <c r="B213" s="106"/>
      <c r="C213" s="85"/>
      <c r="D213" s="87"/>
      <c r="E213" s="204" t="s">
        <v>972</v>
      </c>
      <c r="F213" s="204"/>
      <c r="G213" s="204"/>
      <c r="H213" s="204"/>
      <c r="I213" s="88" t="s">
        <v>543</v>
      </c>
      <c r="J213" s="97"/>
      <c r="K213" s="117">
        <f>K214+K215</f>
        <v>1696</v>
      </c>
    </row>
    <row r="214" spans="2:11" ht="15" customHeight="1" x14ac:dyDescent="0.2">
      <c r="B214" s="106"/>
      <c r="C214" s="85"/>
      <c r="D214" s="87"/>
      <c r="E214" s="89"/>
      <c r="F214" s="201" t="s">
        <v>516</v>
      </c>
      <c r="G214" s="202"/>
      <c r="H214" s="203"/>
      <c r="I214" s="90" t="s">
        <v>543</v>
      </c>
      <c r="J214" s="98" t="s">
        <v>517</v>
      </c>
      <c r="K214" s="118">
        <v>1690.3</v>
      </c>
    </row>
    <row r="215" spans="2:11" ht="15" customHeight="1" x14ac:dyDescent="0.2">
      <c r="B215" s="106"/>
      <c r="C215" s="85"/>
      <c r="D215" s="87"/>
      <c r="E215" s="89"/>
      <c r="F215" s="201" t="s">
        <v>362</v>
      </c>
      <c r="G215" s="202"/>
      <c r="H215" s="203"/>
      <c r="I215" s="90" t="s">
        <v>543</v>
      </c>
      <c r="J215" s="98" t="s">
        <v>363</v>
      </c>
      <c r="K215" s="118">
        <v>5.7</v>
      </c>
    </row>
    <row r="216" spans="2:11" ht="54.75" customHeight="1" x14ac:dyDescent="0.2">
      <c r="B216" s="106"/>
      <c r="C216" s="85"/>
      <c r="D216" s="87"/>
      <c r="E216" s="204" t="s">
        <v>544</v>
      </c>
      <c r="F216" s="204"/>
      <c r="G216" s="204"/>
      <c r="H216" s="204"/>
      <c r="I216" s="88" t="s">
        <v>545</v>
      </c>
      <c r="J216" s="97"/>
      <c r="K216" s="117">
        <f>K217</f>
        <v>1680</v>
      </c>
    </row>
    <row r="217" spans="2:11" ht="21.75" customHeight="1" x14ac:dyDescent="0.2">
      <c r="B217" s="106"/>
      <c r="C217" s="85"/>
      <c r="D217" s="87"/>
      <c r="E217" s="89"/>
      <c r="F217" s="213" t="s">
        <v>1024</v>
      </c>
      <c r="G217" s="195"/>
      <c r="H217" s="196"/>
      <c r="I217" s="90" t="s">
        <v>545</v>
      </c>
      <c r="J217" s="98" t="s">
        <v>355</v>
      </c>
      <c r="K217" s="118">
        <v>1680</v>
      </c>
    </row>
    <row r="218" spans="2:11" ht="46.5" customHeight="1" x14ac:dyDescent="0.2">
      <c r="B218" s="106"/>
      <c r="C218" s="85"/>
      <c r="D218" s="87"/>
      <c r="E218" s="204" t="s">
        <v>546</v>
      </c>
      <c r="F218" s="204"/>
      <c r="G218" s="204"/>
      <c r="H218" s="204"/>
      <c r="I218" s="88" t="s">
        <v>547</v>
      </c>
      <c r="J218" s="97"/>
      <c r="K218" s="117">
        <f>K219</f>
        <v>9043</v>
      </c>
    </row>
    <row r="219" spans="2:11" ht="49.5" customHeight="1" x14ac:dyDescent="0.2">
      <c r="B219" s="106"/>
      <c r="C219" s="85"/>
      <c r="D219" s="87"/>
      <c r="E219" s="89"/>
      <c r="F219" s="201" t="s">
        <v>398</v>
      </c>
      <c r="G219" s="202"/>
      <c r="H219" s="203"/>
      <c r="I219" s="90" t="s">
        <v>547</v>
      </c>
      <c r="J219" s="98" t="s">
        <v>399</v>
      </c>
      <c r="K219" s="118">
        <v>9043</v>
      </c>
    </row>
    <row r="220" spans="2:11" ht="66.75" customHeight="1" x14ac:dyDescent="0.2">
      <c r="B220" s="106"/>
      <c r="C220" s="85"/>
      <c r="D220" s="87"/>
      <c r="E220" s="89"/>
      <c r="F220" s="160"/>
      <c r="G220" s="224" t="s">
        <v>1043</v>
      </c>
      <c r="H220" s="197"/>
      <c r="I220" s="141" t="s">
        <v>1042</v>
      </c>
      <c r="J220" s="98"/>
      <c r="K220" s="118">
        <f>K221</f>
        <v>2000</v>
      </c>
    </row>
    <row r="221" spans="2:11" ht="27" customHeight="1" x14ac:dyDescent="0.2">
      <c r="B221" s="106"/>
      <c r="C221" s="85"/>
      <c r="D221" s="87"/>
      <c r="E221" s="89"/>
      <c r="F221" s="160"/>
      <c r="G221" s="195" t="s">
        <v>516</v>
      </c>
      <c r="H221" s="197"/>
      <c r="I221" s="141" t="s">
        <v>1042</v>
      </c>
      <c r="J221" s="98">
        <v>612</v>
      </c>
      <c r="K221" s="118">
        <v>2000</v>
      </c>
    </row>
    <row r="222" spans="2:11" ht="50.25" customHeight="1" x14ac:dyDescent="0.2">
      <c r="B222" s="106"/>
      <c r="C222" s="85"/>
      <c r="D222" s="87"/>
      <c r="E222" s="204" t="s">
        <v>548</v>
      </c>
      <c r="F222" s="204"/>
      <c r="G222" s="204"/>
      <c r="H222" s="204"/>
      <c r="I222" s="88" t="s">
        <v>549</v>
      </c>
      <c r="J222" s="97"/>
      <c r="K222" s="117">
        <f>K223</f>
        <v>420</v>
      </c>
    </row>
    <row r="223" spans="2:11" ht="25.5" customHeight="1" x14ac:dyDescent="0.2">
      <c r="B223" s="106"/>
      <c r="C223" s="85"/>
      <c r="D223" s="87"/>
      <c r="E223" s="89"/>
      <c r="F223" s="201" t="s">
        <v>1024</v>
      </c>
      <c r="G223" s="202"/>
      <c r="H223" s="203"/>
      <c r="I223" s="90" t="s">
        <v>549</v>
      </c>
      <c r="J223" s="98" t="s">
        <v>355</v>
      </c>
      <c r="K223" s="118">
        <v>420</v>
      </c>
    </row>
    <row r="224" spans="2:11" ht="47.25" customHeight="1" x14ac:dyDescent="0.2">
      <c r="B224" s="106"/>
      <c r="C224" s="85"/>
      <c r="D224" s="87"/>
      <c r="E224" s="204" t="s">
        <v>550</v>
      </c>
      <c r="F224" s="204"/>
      <c r="G224" s="204"/>
      <c r="H224" s="204"/>
      <c r="I224" s="88" t="s">
        <v>551</v>
      </c>
      <c r="J224" s="97"/>
      <c r="K224" s="117">
        <f>K225</f>
        <v>9043</v>
      </c>
    </row>
    <row r="225" spans="2:11" ht="50.25" customHeight="1" x14ac:dyDescent="0.2">
      <c r="B225" s="106"/>
      <c r="C225" s="85"/>
      <c r="D225" s="87"/>
      <c r="E225" s="89"/>
      <c r="F225" s="201" t="s">
        <v>398</v>
      </c>
      <c r="G225" s="202"/>
      <c r="H225" s="203"/>
      <c r="I225" s="90" t="s">
        <v>551</v>
      </c>
      <c r="J225" s="98" t="s">
        <v>399</v>
      </c>
      <c r="K225" s="118">
        <v>9043</v>
      </c>
    </row>
    <row r="226" spans="2:11" ht="65.25" customHeight="1" x14ac:dyDescent="0.2">
      <c r="B226" s="106"/>
      <c r="C226" s="85"/>
      <c r="D226" s="87"/>
      <c r="E226" s="204" t="s">
        <v>552</v>
      </c>
      <c r="F226" s="204"/>
      <c r="G226" s="204"/>
      <c r="H226" s="204"/>
      <c r="I226" s="88" t="s">
        <v>553</v>
      </c>
      <c r="J226" s="97"/>
      <c r="K226" s="117">
        <f>K227</f>
        <v>200</v>
      </c>
    </row>
    <row r="227" spans="2:11" ht="22.5" customHeight="1" x14ac:dyDescent="0.2">
      <c r="B227" s="106"/>
      <c r="C227" s="85"/>
      <c r="D227" s="87"/>
      <c r="E227" s="89"/>
      <c r="F227" s="201" t="s">
        <v>516</v>
      </c>
      <c r="G227" s="202"/>
      <c r="H227" s="203"/>
      <c r="I227" s="90" t="s">
        <v>553</v>
      </c>
      <c r="J227" s="98" t="s">
        <v>517</v>
      </c>
      <c r="K227" s="118">
        <v>200</v>
      </c>
    </row>
    <row r="228" spans="2:11" ht="33.75" customHeight="1" x14ac:dyDescent="0.2">
      <c r="B228" s="106"/>
      <c r="C228" s="85"/>
      <c r="D228" s="208" t="s">
        <v>554</v>
      </c>
      <c r="E228" s="208"/>
      <c r="F228" s="208"/>
      <c r="G228" s="208"/>
      <c r="H228" s="208"/>
      <c r="I228" s="86" t="s">
        <v>555</v>
      </c>
      <c r="J228" s="96"/>
      <c r="K228" s="116">
        <f>K231+K233+K237+K239+K241+K243+K235+K229</f>
        <v>10591.4</v>
      </c>
    </row>
    <row r="229" spans="2:11" ht="33.75" customHeight="1" x14ac:dyDescent="0.2">
      <c r="B229" s="106"/>
      <c r="C229" s="85"/>
      <c r="D229" s="133"/>
      <c r="E229" s="152"/>
      <c r="F229" s="152"/>
      <c r="G229" s="223" t="s">
        <v>1020</v>
      </c>
      <c r="H229" s="225"/>
      <c r="I229" s="147" t="s">
        <v>1019</v>
      </c>
      <c r="J229" s="96"/>
      <c r="K229" s="116">
        <f>K230</f>
        <v>10341.4</v>
      </c>
    </row>
    <row r="230" spans="2:11" ht="19.5" customHeight="1" x14ac:dyDescent="0.2">
      <c r="B230" s="106"/>
      <c r="C230" s="85"/>
      <c r="D230" s="133"/>
      <c r="E230" s="152"/>
      <c r="F230" s="152"/>
      <c r="G230" s="223" t="s">
        <v>516</v>
      </c>
      <c r="H230" s="225"/>
      <c r="I230" s="86" t="s">
        <v>1019</v>
      </c>
      <c r="J230" s="96">
        <v>612</v>
      </c>
      <c r="K230" s="116">
        <v>10341.4</v>
      </c>
    </row>
    <row r="231" spans="2:11" ht="55.5" customHeight="1" x14ac:dyDescent="0.2">
      <c r="B231" s="106"/>
      <c r="C231" s="85"/>
      <c r="D231" s="87"/>
      <c r="E231" s="204" t="s">
        <v>556</v>
      </c>
      <c r="F231" s="204"/>
      <c r="G231" s="204"/>
      <c r="H231" s="204"/>
      <c r="I231" s="88" t="s">
        <v>557</v>
      </c>
      <c r="J231" s="97"/>
      <c r="K231" s="117">
        <f>K232</f>
        <v>50</v>
      </c>
    </row>
    <row r="232" spans="2:11" ht="15" customHeight="1" x14ac:dyDescent="0.2">
      <c r="B232" s="106"/>
      <c r="C232" s="85"/>
      <c r="D232" s="87"/>
      <c r="E232" s="89"/>
      <c r="F232" s="201" t="s">
        <v>486</v>
      </c>
      <c r="G232" s="202"/>
      <c r="H232" s="203"/>
      <c r="I232" s="90" t="s">
        <v>557</v>
      </c>
      <c r="J232" s="98" t="s">
        <v>487</v>
      </c>
      <c r="K232" s="118">
        <v>50</v>
      </c>
    </row>
    <row r="233" spans="2:11" ht="49.5" customHeight="1" x14ac:dyDescent="0.2">
      <c r="B233" s="106"/>
      <c r="C233" s="85"/>
      <c r="D233" s="87"/>
      <c r="E233" s="204" t="s">
        <v>558</v>
      </c>
      <c r="F233" s="204"/>
      <c r="G233" s="204"/>
      <c r="H233" s="204"/>
      <c r="I233" s="88" t="s">
        <v>559</v>
      </c>
      <c r="J233" s="97"/>
      <c r="K233" s="117">
        <f>K234</f>
        <v>25</v>
      </c>
    </row>
    <row r="234" spans="2:11" ht="15" customHeight="1" x14ac:dyDescent="0.2">
      <c r="B234" s="106"/>
      <c r="C234" s="85"/>
      <c r="D234" s="87"/>
      <c r="E234" s="89"/>
      <c r="F234" s="201" t="s">
        <v>486</v>
      </c>
      <c r="G234" s="202"/>
      <c r="H234" s="203"/>
      <c r="I234" s="90" t="s">
        <v>559</v>
      </c>
      <c r="J234" s="98" t="s">
        <v>487</v>
      </c>
      <c r="K234" s="118">
        <v>25</v>
      </c>
    </row>
    <row r="235" spans="2:11" ht="55.5" customHeight="1" x14ac:dyDescent="0.2">
      <c r="B235" s="106"/>
      <c r="C235" s="85"/>
      <c r="D235" s="87"/>
      <c r="E235" s="89"/>
      <c r="F235" s="139"/>
      <c r="G235" s="195" t="s">
        <v>1001</v>
      </c>
      <c r="H235" s="196"/>
      <c r="I235" s="141" t="s">
        <v>1000</v>
      </c>
      <c r="J235" s="98"/>
      <c r="K235" s="118">
        <f>K236</f>
        <v>50</v>
      </c>
    </row>
    <row r="236" spans="2:11" ht="15" customHeight="1" x14ac:dyDescent="0.2">
      <c r="B236" s="106"/>
      <c r="C236" s="85"/>
      <c r="D236" s="87"/>
      <c r="E236" s="89"/>
      <c r="F236" s="139"/>
      <c r="G236" s="195" t="s">
        <v>486</v>
      </c>
      <c r="H236" s="196"/>
      <c r="I236" s="141" t="s">
        <v>1000</v>
      </c>
      <c r="J236" s="98" t="s">
        <v>487</v>
      </c>
      <c r="K236" s="118">
        <v>50</v>
      </c>
    </row>
    <row r="237" spans="2:11" ht="54.75" customHeight="1" x14ac:dyDescent="0.2">
      <c r="B237" s="106"/>
      <c r="C237" s="85"/>
      <c r="D237" s="87"/>
      <c r="E237" s="204" t="s">
        <v>560</v>
      </c>
      <c r="F237" s="204"/>
      <c r="G237" s="204"/>
      <c r="H237" s="204"/>
      <c r="I237" s="88" t="s">
        <v>561</v>
      </c>
      <c r="J237" s="97"/>
      <c r="K237" s="117">
        <f>K238</f>
        <v>25</v>
      </c>
    </row>
    <row r="238" spans="2:11" ht="15" customHeight="1" x14ac:dyDescent="0.2">
      <c r="B238" s="106"/>
      <c r="C238" s="85"/>
      <c r="D238" s="87"/>
      <c r="E238" s="89"/>
      <c r="F238" s="201" t="s">
        <v>486</v>
      </c>
      <c r="G238" s="202"/>
      <c r="H238" s="203"/>
      <c r="I238" s="90" t="s">
        <v>561</v>
      </c>
      <c r="J238" s="98" t="s">
        <v>487</v>
      </c>
      <c r="K238" s="118">
        <v>25</v>
      </c>
    </row>
    <row r="239" spans="2:11" ht="51.75" customHeight="1" x14ac:dyDescent="0.2">
      <c r="B239" s="106"/>
      <c r="C239" s="85"/>
      <c r="D239" s="87"/>
      <c r="E239" s="204" t="s">
        <v>562</v>
      </c>
      <c r="F239" s="204"/>
      <c r="G239" s="204"/>
      <c r="H239" s="204"/>
      <c r="I239" s="88" t="s">
        <v>563</v>
      </c>
      <c r="J239" s="97"/>
      <c r="K239" s="117">
        <f>K240</f>
        <v>25</v>
      </c>
    </row>
    <row r="240" spans="2:11" ht="15" customHeight="1" x14ac:dyDescent="0.2">
      <c r="B240" s="106"/>
      <c r="C240" s="85"/>
      <c r="D240" s="87"/>
      <c r="E240" s="89"/>
      <c r="F240" s="201" t="s">
        <v>486</v>
      </c>
      <c r="G240" s="202"/>
      <c r="H240" s="203"/>
      <c r="I240" s="90" t="s">
        <v>563</v>
      </c>
      <c r="J240" s="98" t="s">
        <v>487</v>
      </c>
      <c r="K240" s="118">
        <v>25</v>
      </c>
    </row>
    <row r="241" spans="2:11" ht="51" customHeight="1" x14ac:dyDescent="0.2">
      <c r="B241" s="106"/>
      <c r="C241" s="85"/>
      <c r="D241" s="87"/>
      <c r="E241" s="204" t="s">
        <v>564</v>
      </c>
      <c r="F241" s="204"/>
      <c r="G241" s="204"/>
      <c r="H241" s="204"/>
      <c r="I241" s="88" t="s">
        <v>565</v>
      </c>
      <c r="J241" s="97"/>
      <c r="K241" s="117">
        <f>K242</f>
        <v>25</v>
      </c>
    </row>
    <row r="242" spans="2:11" ht="15" customHeight="1" x14ac:dyDescent="0.2">
      <c r="B242" s="106"/>
      <c r="C242" s="85"/>
      <c r="D242" s="87"/>
      <c r="E242" s="89"/>
      <c r="F242" s="201" t="s">
        <v>486</v>
      </c>
      <c r="G242" s="202"/>
      <c r="H242" s="203"/>
      <c r="I242" s="90" t="s">
        <v>565</v>
      </c>
      <c r="J242" s="98" t="s">
        <v>487</v>
      </c>
      <c r="K242" s="118">
        <v>25</v>
      </c>
    </row>
    <row r="243" spans="2:11" ht="51" customHeight="1" x14ac:dyDescent="0.2">
      <c r="B243" s="106"/>
      <c r="C243" s="85"/>
      <c r="D243" s="87"/>
      <c r="E243" s="204" t="s">
        <v>566</v>
      </c>
      <c r="F243" s="204"/>
      <c r="G243" s="204"/>
      <c r="H243" s="204"/>
      <c r="I243" s="88" t="s">
        <v>567</v>
      </c>
      <c r="J243" s="97"/>
      <c r="K243" s="117">
        <f>K244</f>
        <v>50</v>
      </c>
    </row>
    <row r="244" spans="2:11" ht="15" customHeight="1" x14ac:dyDescent="0.2">
      <c r="B244" s="106"/>
      <c r="C244" s="85"/>
      <c r="D244" s="87"/>
      <c r="E244" s="89"/>
      <c r="F244" s="213" t="s">
        <v>486</v>
      </c>
      <c r="G244" s="195"/>
      <c r="H244" s="196"/>
      <c r="I244" s="90" t="s">
        <v>567</v>
      </c>
      <c r="J244" s="98" t="s">
        <v>487</v>
      </c>
      <c r="K244" s="118">
        <v>50</v>
      </c>
    </row>
    <row r="245" spans="2:11" ht="71.25" customHeight="1" x14ac:dyDescent="0.2">
      <c r="B245" s="106"/>
      <c r="C245" s="85"/>
      <c r="D245" s="208" t="s">
        <v>568</v>
      </c>
      <c r="E245" s="208"/>
      <c r="F245" s="208"/>
      <c r="G245" s="208"/>
      <c r="H245" s="208"/>
      <c r="I245" s="86" t="s">
        <v>569</v>
      </c>
      <c r="J245" s="96"/>
      <c r="K245" s="116">
        <f>K246</f>
        <v>3000</v>
      </c>
    </row>
    <row r="246" spans="2:11" ht="48.75" customHeight="1" x14ac:dyDescent="0.2">
      <c r="B246" s="106"/>
      <c r="C246" s="85"/>
      <c r="D246" s="87"/>
      <c r="E246" s="204" t="s">
        <v>570</v>
      </c>
      <c r="F246" s="204"/>
      <c r="G246" s="204"/>
      <c r="H246" s="204"/>
      <c r="I246" s="88" t="s">
        <v>571</v>
      </c>
      <c r="J246" s="97"/>
      <c r="K246" s="117">
        <f>K247</f>
        <v>3000</v>
      </c>
    </row>
    <row r="247" spans="2:11" ht="17.25" customHeight="1" x14ac:dyDescent="0.2">
      <c r="B247" s="106"/>
      <c r="C247" s="85"/>
      <c r="D247" s="87"/>
      <c r="E247" s="89"/>
      <c r="F247" s="201" t="s">
        <v>1024</v>
      </c>
      <c r="G247" s="202"/>
      <c r="H247" s="203"/>
      <c r="I247" s="90" t="s">
        <v>571</v>
      </c>
      <c r="J247" s="98" t="s">
        <v>355</v>
      </c>
      <c r="K247" s="118">
        <v>3000</v>
      </c>
    </row>
    <row r="248" spans="2:11" ht="40.5" customHeight="1" x14ac:dyDescent="0.2">
      <c r="B248" s="106"/>
      <c r="C248" s="85"/>
      <c r="D248" s="208" t="s">
        <v>572</v>
      </c>
      <c r="E248" s="208"/>
      <c r="F248" s="208"/>
      <c r="G248" s="208"/>
      <c r="H248" s="208"/>
      <c r="I248" s="86" t="s">
        <v>573</v>
      </c>
      <c r="J248" s="96"/>
      <c r="K248" s="116">
        <f>K249+K251+K253</f>
        <v>44738.5</v>
      </c>
    </row>
    <row r="249" spans="2:11" ht="36" customHeight="1" x14ac:dyDescent="0.2">
      <c r="B249" s="106"/>
      <c r="C249" s="85"/>
      <c r="D249" s="87"/>
      <c r="E249" s="204" t="s">
        <v>574</v>
      </c>
      <c r="F249" s="204"/>
      <c r="G249" s="204"/>
      <c r="H249" s="204"/>
      <c r="I249" s="88" t="s">
        <v>575</v>
      </c>
      <c r="J249" s="97"/>
      <c r="K249" s="117">
        <f>K250</f>
        <v>6075.4</v>
      </c>
    </row>
    <row r="250" spans="2:11" ht="49.5" customHeight="1" x14ac:dyDescent="0.2">
      <c r="B250" s="106"/>
      <c r="C250" s="85"/>
      <c r="D250" s="87"/>
      <c r="E250" s="89"/>
      <c r="F250" s="201" t="s">
        <v>576</v>
      </c>
      <c r="G250" s="202"/>
      <c r="H250" s="203"/>
      <c r="I250" s="90" t="s">
        <v>575</v>
      </c>
      <c r="J250" s="98" t="s">
        <v>577</v>
      </c>
      <c r="K250" s="118">
        <v>6075.4</v>
      </c>
    </row>
    <row r="251" spans="2:11" ht="39.75" customHeight="1" x14ac:dyDescent="0.2">
      <c r="B251" s="106"/>
      <c r="C251" s="85"/>
      <c r="D251" s="87"/>
      <c r="E251" s="204" t="s">
        <v>578</v>
      </c>
      <c r="F251" s="204"/>
      <c r="G251" s="204"/>
      <c r="H251" s="204"/>
      <c r="I251" s="88" t="s">
        <v>579</v>
      </c>
      <c r="J251" s="97"/>
      <c r="K251" s="117">
        <f>K252</f>
        <v>36729.9</v>
      </c>
    </row>
    <row r="252" spans="2:11" ht="33.75" customHeight="1" x14ac:dyDescent="0.2">
      <c r="B252" s="106"/>
      <c r="C252" s="85"/>
      <c r="D252" s="87"/>
      <c r="E252" s="89"/>
      <c r="F252" s="201" t="s">
        <v>580</v>
      </c>
      <c r="G252" s="202"/>
      <c r="H252" s="203"/>
      <c r="I252" s="90" t="s">
        <v>579</v>
      </c>
      <c r="J252" s="98" t="s">
        <v>581</v>
      </c>
      <c r="K252" s="118">
        <v>36729.9</v>
      </c>
    </row>
    <row r="253" spans="2:11" ht="47.25" customHeight="1" x14ac:dyDescent="0.2">
      <c r="B253" s="106"/>
      <c r="C253" s="85"/>
      <c r="D253" s="87"/>
      <c r="E253" s="204" t="s">
        <v>582</v>
      </c>
      <c r="F253" s="204"/>
      <c r="G253" s="204"/>
      <c r="H253" s="204"/>
      <c r="I253" s="88" t="s">
        <v>583</v>
      </c>
      <c r="J253" s="97"/>
      <c r="K253" s="118">
        <f>K254</f>
        <v>1933.2</v>
      </c>
    </row>
    <row r="254" spans="2:11" ht="40.5" customHeight="1" x14ac:dyDescent="0.2">
      <c r="B254" s="106"/>
      <c r="C254" s="85"/>
      <c r="D254" s="87"/>
      <c r="E254" s="89"/>
      <c r="F254" s="201" t="s">
        <v>580</v>
      </c>
      <c r="G254" s="202"/>
      <c r="H254" s="203"/>
      <c r="I254" s="90" t="s">
        <v>583</v>
      </c>
      <c r="J254" s="98" t="s">
        <v>581</v>
      </c>
      <c r="K254" s="118">
        <v>1933.2</v>
      </c>
    </row>
    <row r="255" spans="2:11" ht="42" customHeight="1" x14ac:dyDescent="0.2">
      <c r="B255" s="106"/>
      <c r="C255" s="205" t="s">
        <v>0</v>
      </c>
      <c r="D255" s="205"/>
      <c r="E255" s="205"/>
      <c r="F255" s="205"/>
      <c r="G255" s="205"/>
      <c r="H255" s="205"/>
      <c r="I255" s="84" t="s">
        <v>1</v>
      </c>
      <c r="J255" s="95"/>
      <c r="K255" s="115">
        <f>K256+K267+K271+K278</f>
        <v>238712.3</v>
      </c>
    </row>
    <row r="256" spans="2:11" ht="37.5" customHeight="1" x14ac:dyDescent="0.2">
      <c r="B256" s="106"/>
      <c r="C256" s="85"/>
      <c r="D256" s="208" t="s">
        <v>2</v>
      </c>
      <c r="E256" s="208"/>
      <c r="F256" s="208"/>
      <c r="G256" s="208"/>
      <c r="H256" s="208"/>
      <c r="I256" s="86" t="s">
        <v>3</v>
      </c>
      <c r="J256" s="96"/>
      <c r="K256" s="116">
        <f>K257+K260+K263</f>
        <v>129803.7</v>
      </c>
    </row>
    <row r="257" spans="2:11" ht="32.25" customHeight="1" x14ac:dyDescent="0.2">
      <c r="B257" s="106"/>
      <c r="C257" s="85"/>
      <c r="D257" s="87"/>
      <c r="E257" s="204" t="s">
        <v>4</v>
      </c>
      <c r="F257" s="204"/>
      <c r="G257" s="204"/>
      <c r="H257" s="204"/>
      <c r="I257" s="88" t="s">
        <v>5</v>
      </c>
      <c r="J257" s="97"/>
      <c r="K257" s="117">
        <f>K258+K259</f>
        <v>12121.2</v>
      </c>
    </row>
    <row r="258" spans="2:11" ht="34.5" customHeight="1" x14ac:dyDescent="0.2">
      <c r="B258" s="106"/>
      <c r="C258" s="85"/>
      <c r="D258" s="87"/>
      <c r="E258" s="89"/>
      <c r="F258" s="201" t="s">
        <v>398</v>
      </c>
      <c r="G258" s="202"/>
      <c r="H258" s="203"/>
      <c r="I258" s="90" t="s">
        <v>5</v>
      </c>
      <c r="J258" s="98" t="s">
        <v>399</v>
      </c>
      <c r="K258" s="118">
        <v>12096.2</v>
      </c>
    </row>
    <row r="259" spans="2:11" ht="15" customHeight="1" x14ac:dyDescent="0.2">
      <c r="B259" s="106"/>
      <c r="C259" s="85"/>
      <c r="D259" s="87"/>
      <c r="E259" s="89"/>
      <c r="F259" s="201" t="s">
        <v>516</v>
      </c>
      <c r="G259" s="202"/>
      <c r="H259" s="203"/>
      <c r="I259" s="90" t="s">
        <v>5</v>
      </c>
      <c r="J259" s="98" t="s">
        <v>517</v>
      </c>
      <c r="K259" s="118">
        <v>25</v>
      </c>
    </row>
    <row r="260" spans="2:11" ht="31.5" customHeight="1" x14ac:dyDescent="0.2">
      <c r="B260" s="106"/>
      <c r="C260" s="85"/>
      <c r="D260" s="87"/>
      <c r="E260" s="204" t="s">
        <v>6</v>
      </c>
      <c r="F260" s="204"/>
      <c r="G260" s="204"/>
      <c r="H260" s="204"/>
      <c r="I260" s="88" t="s">
        <v>7</v>
      </c>
      <c r="J260" s="97"/>
      <c r="K260" s="117">
        <f>K261+K262</f>
        <v>35430.699999999997</v>
      </c>
    </row>
    <row r="261" spans="2:11" ht="54" customHeight="1" x14ac:dyDescent="0.2">
      <c r="B261" s="106"/>
      <c r="C261" s="85"/>
      <c r="D261" s="87"/>
      <c r="E261" s="89"/>
      <c r="F261" s="201" t="s">
        <v>398</v>
      </c>
      <c r="G261" s="202"/>
      <c r="H261" s="203"/>
      <c r="I261" s="90" t="s">
        <v>7</v>
      </c>
      <c r="J261" s="98" t="s">
        <v>399</v>
      </c>
      <c r="K261" s="118">
        <v>35405.699999999997</v>
      </c>
    </row>
    <row r="262" spans="2:11" ht="15" customHeight="1" x14ac:dyDescent="0.2">
      <c r="B262" s="106"/>
      <c r="C262" s="85"/>
      <c r="D262" s="87"/>
      <c r="E262" s="89"/>
      <c r="F262" s="201" t="s">
        <v>516</v>
      </c>
      <c r="G262" s="202"/>
      <c r="H262" s="203"/>
      <c r="I262" s="90" t="s">
        <v>7</v>
      </c>
      <c r="J262" s="98" t="s">
        <v>517</v>
      </c>
      <c r="K262" s="118">
        <v>25</v>
      </c>
    </row>
    <row r="263" spans="2:11" ht="35.25" customHeight="1" x14ac:dyDescent="0.2">
      <c r="B263" s="106"/>
      <c r="C263" s="85"/>
      <c r="D263" s="87"/>
      <c r="E263" s="204" t="s">
        <v>8</v>
      </c>
      <c r="F263" s="204"/>
      <c r="G263" s="204"/>
      <c r="H263" s="204"/>
      <c r="I263" s="88" t="s">
        <v>9</v>
      </c>
      <c r="J263" s="97"/>
      <c r="K263" s="117">
        <f>K264+K265+K266</f>
        <v>82251.8</v>
      </c>
    </row>
    <row r="264" spans="2:11" ht="51" customHeight="1" x14ac:dyDescent="0.2">
      <c r="B264" s="106"/>
      <c r="C264" s="85"/>
      <c r="D264" s="87"/>
      <c r="E264" s="89"/>
      <c r="F264" s="201" t="s">
        <v>398</v>
      </c>
      <c r="G264" s="202"/>
      <c r="H264" s="203"/>
      <c r="I264" s="90" t="s">
        <v>9</v>
      </c>
      <c r="J264" s="98" t="s">
        <v>399</v>
      </c>
      <c r="K264" s="118">
        <v>16219.6</v>
      </c>
    </row>
    <row r="265" spans="2:11" ht="54.75" customHeight="1" x14ac:dyDescent="0.2">
      <c r="B265" s="106"/>
      <c r="C265" s="85"/>
      <c r="D265" s="87"/>
      <c r="E265" s="89"/>
      <c r="F265" s="201" t="s">
        <v>384</v>
      </c>
      <c r="G265" s="202"/>
      <c r="H265" s="203"/>
      <c r="I265" s="90" t="s">
        <v>9</v>
      </c>
      <c r="J265" s="98" t="s">
        <v>385</v>
      </c>
      <c r="K265" s="118">
        <v>65852.2</v>
      </c>
    </row>
    <row r="266" spans="2:11" ht="24" customHeight="1" x14ac:dyDescent="0.2">
      <c r="B266" s="106"/>
      <c r="C266" s="85"/>
      <c r="D266" s="87"/>
      <c r="E266" s="89"/>
      <c r="F266" s="151"/>
      <c r="G266" s="195" t="s">
        <v>362</v>
      </c>
      <c r="H266" s="196"/>
      <c r="I266" s="90" t="s">
        <v>9</v>
      </c>
      <c r="J266" s="98">
        <v>622</v>
      </c>
      <c r="K266" s="118">
        <v>180</v>
      </c>
    </row>
    <row r="267" spans="2:11" ht="41.25" customHeight="1" x14ac:dyDescent="0.2">
      <c r="B267" s="106"/>
      <c r="C267" s="85"/>
      <c r="D267" s="208" t="s">
        <v>10</v>
      </c>
      <c r="E267" s="208"/>
      <c r="F267" s="208"/>
      <c r="G267" s="208"/>
      <c r="H267" s="208"/>
      <c r="I267" s="86" t="s">
        <v>11</v>
      </c>
      <c r="J267" s="96"/>
      <c r="K267" s="116">
        <f>K268</f>
        <v>550</v>
      </c>
    </row>
    <row r="268" spans="2:11" ht="21.75" customHeight="1" x14ac:dyDescent="0.2">
      <c r="B268" s="106"/>
      <c r="C268" s="85"/>
      <c r="D268" s="87"/>
      <c r="E268" s="204" t="s">
        <v>12</v>
      </c>
      <c r="F268" s="204"/>
      <c r="G268" s="204"/>
      <c r="H268" s="204"/>
      <c r="I268" s="88" t="s">
        <v>13</v>
      </c>
      <c r="J268" s="97"/>
      <c r="K268" s="117">
        <f>K269+K270</f>
        <v>550</v>
      </c>
    </row>
    <row r="269" spans="2:11" ht="22.5" customHeight="1" x14ac:dyDescent="0.2">
      <c r="B269" s="106"/>
      <c r="C269" s="85"/>
      <c r="D269" s="87"/>
      <c r="E269" s="89"/>
      <c r="F269" s="201" t="s">
        <v>1024</v>
      </c>
      <c r="G269" s="202"/>
      <c r="H269" s="203"/>
      <c r="I269" s="90" t="s">
        <v>13</v>
      </c>
      <c r="J269" s="98" t="s">
        <v>355</v>
      </c>
      <c r="K269" s="118">
        <v>250</v>
      </c>
    </row>
    <row r="270" spans="2:11" ht="40.5" customHeight="1" x14ac:dyDescent="0.2">
      <c r="B270" s="106"/>
      <c r="C270" s="85"/>
      <c r="D270" s="87"/>
      <c r="E270" s="189"/>
      <c r="F270" s="188"/>
      <c r="G270" s="195" t="s">
        <v>504</v>
      </c>
      <c r="H270" s="196"/>
      <c r="I270" s="90" t="s">
        <v>13</v>
      </c>
      <c r="J270" s="98">
        <v>321</v>
      </c>
      <c r="K270" s="118">
        <v>300</v>
      </c>
    </row>
    <row r="271" spans="2:11" ht="37.5" customHeight="1" x14ac:dyDescent="0.2">
      <c r="B271" s="106"/>
      <c r="C271" s="85"/>
      <c r="D271" s="208" t="s">
        <v>14</v>
      </c>
      <c r="E271" s="208"/>
      <c r="F271" s="208"/>
      <c r="G271" s="208"/>
      <c r="H271" s="208"/>
      <c r="I271" s="86" t="s">
        <v>15</v>
      </c>
      <c r="J271" s="96"/>
      <c r="K271" s="116">
        <f>K272+K276+K274</f>
        <v>106410.59999999999</v>
      </c>
    </row>
    <row r="272" spans="2:11" ht="22.5" customHeight="1" x14ac:dyDescent="0.2">
      <c r="B272" s="106"/>
      <c r="C272" s="85"/>
      <c r="D272" s="87"/>
      <c r="E272" s="212" t="s">
        <v>16</v>
      </c>
      <c r="F272" s="212"/>
      <c r="G272" s="212"/>
      <c r="H272" s="212"/>
      <c r="I272" s="88" t="s">
        <v>17</v>
      </c>
      <c r="J272" s="97"/>
      <c r="K272" s="117">
        <f>K273</f>
        <v>81039.199999999997</v>
      </c>
    </row>
    <row r="273" spans="2:11" ht="38.25" customHeight="1" x14ac:dyDescent="0.2">
      <c r="B273" s="106"/>
      <c r="C273" s="85"/>
      <c r="D273" s="87"/>
      <c r="E273" s="89"/>
      <c r="F273" s="209" t="s">
        <v>576</v>
      </c>
      <c r="G273" s="210"/>
      <c r="H273" s="211"/>
      <c r="I273" s="178" t="s">
        <v>17</v>
      </c>
      <c r="J273" s="179" t="s">
        <v>577</v>
      </c>
      <c r="K273" s="180">
        <v>81039.199999999997</v>
      </c>
    </row>
    <row r="274" spans="2:11" ht="69.75" customHeight="1" x14ac:dyDescent="0.2">
      <c r="B274" s="106"/>
      <c r="C274" s="85"/>
      <c r="D274" s="87"/>
      <c r="E274" s="89"/>
      <c r="F274" s="143"/>
      <c r="G274" s="195" t="s">
        <v>1009</v>
      </c>
      <c r="H274" s="196"/>
      <c r="I274" s="141" t="s">
        <v>1008</v>
      </c>
      <c r="J274" s="98"/>
      <c r="K274" s="118">
        <f>K275</f>
        <v>3829.3</v>
      </c>
    </row>
    <row r="275" spans="2:11" ht="38.25" customHeight="1" x14ac:dyDescent="0.2">
      <c r="B275" s="106"/>
      <c r="C275" s="85"/>
      <c r="D275" s="87"/>
      <c r="E275" s="89"/>
      <c r="F275" s="143"/>
      <c r="G275" s="195" t="s">
        <v>576</v>
      </c>
      <c r="H275" s="196"/>
      <c r="I275" s="141" t="s">
        <v>1008</v>
      </c>
      <c r="J275" s="98">
        <v>465</v>
      </c>
      <c r="K275" s="118">
        <v>3829.3</v>
      </c>
    </row>
    <row r="276" spans="2:11" ht="30.75" customHeight="1" x14ac:dyDescent="0.2">
      <c r="B276" s="106"/>
      <c r="C276" s="85"/>
      <c r="D276" s="87"/>
      <c r="E276" s="204" t="s">
        <v>18</v>
      </c>
      <c r="F276" s="204"/>
      <c r="G276" s="204"/>
      <c r="H276" s="204"/>
      <c r="I276" s="88" t="s">
        <v>19</v>
      </c>
      <c r="J276" s="97"/>
      <c r="K276" s="117">
        <f>K277</f>
        <v>21542.1</v>
      </c>
    </row>
    <row r="277" spans="2:11" ht="54" customHeight="1" x14ac:dyDescent="0.2">
      <c r="B277" s="106"/>
      <c r="C277" s="85"/>
      <c r="D277" s="87"/>
      <c r="E277" s="89"/>
      <c r="F277" s="201" t="s">
        <v>576</v>
      </c>
      <c r="G277" s="202"/>
      <c r="H277" s="203"/>
      <c r="I277" s="90" t="s">
        <v>19</v>
      </c>
      <c r="J277" s="98" t="s">
        <v>577</v>
      </c>
      <c r="K277" s="118">
        <v>21542.1</v>
      </c>
    </row>
    <row r="278" spans="2:11" ht="36" customHeight="1" x14ac:dyDescent="0.2">
      <c r="B278" s="106"/>
      <c r="C278" s="85"/>
      <c r="D278" s="208" t="s">
        <v>968</v>
      </c>
      <c r="E278" s="208"/>
      <c r="F278" s="208"/>
      <c r="G278" s="208"/>
      <c r="H278" s="208"/>
      <c r="I278" s="86" t="s">
        <v>20</v>
      </c>
      <c r="J278" s="96"/>
      <c r="K278" s="116">
        <f>K279</f>
        <v>1948</v>
      </c>
    </row>
    <row r="279" spans="2:11" ht="102" customHeight="1" x14ac:dyDescent="0.2">
      <c r="B279" s="106"/>
      <c r="C279" s="85"/>
      <c r="D279" s="87"/>
      <c r="E279" s="204" t="s">
        <v>21</v>
      </c>
      <c r="F279" s="204"/>
      <c r="G279" s="204"/>
      <c r="H279" s="204"/>
      <c r="I279" s="88" t="s">
        <v>22</v>
      </c>
      <c r="J279" s="97"/>
      <c r="K279" s="117">
        <f>K280</f>
        <v>1948</v>
      </c>
    </row>
    <row r="280" spans="2:11" ht="34.5" customHeight="1" x14ac:dyDescent="0.2">
      <c r="B280" s="106"/>
      <c r="C280" s="85"/>
      <c r="D280" s="87"/>
      <c r="E280" s="89"/>
      <c r="F280" s="201" t="s">
        <v>504</v>
      </c>
      <c r="G280" s="202"/>
      <c r="H280" s="203"/>
      <c r="I280" s="90" t="s">
        <v>22</v>
      </c>
      <c r="J280" s="98" t="s">
        <v>505</v>
      </c>
      <c r="K280" s="118">
        <v>1948</v>
      </c>
    </row>
    <row r="281" spans="2:11" ht="15" customHeight="1" x14ac:dyDescent="0.2">
      <c r="B281" s="106"/>
      <c r="C281" s="205" t="s">
        <v>453</v>
      </c>
      <c r="D281" s="205"/>
      <c r="E281" s="205"/>
      <c r="F281" s="205"/>
      <c r="G281" s="205"/>
      <c r="H281" s="205"/>
      <c r="I281" s="84" t="s">
        <v>23</v>
      </c>
      <c r="J281" s="95"/>
      <c r="K281" s="115">
        <f>K282+K290</f>
        <v>123385</v>
      </c>
    </row>
    <row r="282" spans="2:11" ht="33.75" customHeight="1" x14ac:dyDescent="0.2">
      <c r="B282" s="106"/>
      <c r="C282" s="85"/>
      <c r="D282" s="208" t="s">
        <v>24</v>
      </c>
      <c r="E282" s="208"/>
      <c r="F282" s="208"/>
      <c r="G282" s="208"/>
      <c r="H282" s="208"/>
      <c r="I282" s="86" t="s">
        <v>25</v>
      </c>
      <c r="J282" s="96"/>
      <c r="K282" s="116">
        <f>K283</f>
        <v>15600.000000000002</v>
      </c>
    </row>
    <row r="283" spans="2:11" ht="21" customHeight="1" x14ac:dyDescent="0.2">
      <c r="B283" s="106"/>
      <c r="C283" s="85"/>
      <c r="D283" s="87"/>
      <c r="E283" s="204" t="s">
        <v>26</v>
      </c>
      <c r="F283" s="204"/>
      <c r="G283" s="204"/>
      <c r="H283" s="204"/>
      <c r="I283" s="88" t="s">
        <v>27</v>
      </c>
      <c r="J283" s="97"/>
      <c r="K283" s="117">
        <f>K284+K285+K286+K287+K288+K289</f>
        <v>15600.000000000002</v>
      </c>
    </row>
    <row r="284" spans="2:11" ht="15" customHeight="1" x14ac:dyDescent="0.2">
      <c r="B284" s="106"/>
      <c r="C284" s="85"/>
      <c r="D284" s="87"/>
      <c r="E284" s="89"/>
      <c r="F284" s="201" t="s">
        <v>537</v>
      </c>
      <c r="G284" s="202"/>
      <c r="H284" s="203"/>
      <c r="I284" s="90" t="s">
        <v>27</v>
      </c>
      <c r="J284" s="98" t="s">
        <v>538</v>
      </c>
      <c r="K284" s="118">
        <v>11467.9</v>
      </c>
    </row>
    <row r="285" spans="2:11" ht="34.5" customHeight="1" x14ac:dyDescent="0.2">
      <c r="B285" s="106"/>
      <c r="C285" s="85"/>
      <c r="D285" s="87"/>
      <c r="E285" s="89"/>
      <c r="F285" s="201" t="s">
        <v>28</v>
      </c>
      <c r="G285" s="202"/>
      <c r="H285" s="203"/>
      <c r="I285" s="90" t="s">
        <v>27</v>
      </c>
      <c r="J285" s="98" t="s">
        <v>29</v>
      </c>
      <c r="K285" s="118">
        <v>55.2</v>
      </c>
    </row>
    <row r="286" spans="2:11" ht="34.5" customHeight="1" x14ac:dyDescent="0.2">
      <c r="B286" s="106"/>
      <c r="C286" s="85"/>
      <c r="D286" s="87"/>
      <c r="E286" s="89"/>
      <c r="F286" s="201" t="s">
        <v>539</v>
      </c>
      <c r="G286" s="202"/>
      <c r="H286" s="203"/>
      <c r="I286" s="90" t="s">
        <v>27</v>
      </c>
      <c r="J286" s="98" t="s">
        <v>540</v>
      </c>
      <c r="K286" s="118">
        <v>3463.3</v>
      </c>
    </row>
    <row r="287" spans="2:11" ht="33" customHeight="1" x14ac:dyDescent="0.2">
      <c r="B287" s="106"/>
      <c r="C287" s="85"/>
      <c r="D287" s="87"/>
      <c r="E287" s="89"/>
      <c r="F287" s="201" t="s">
        <v>465</v>
      </c>
      <c r="G287" s="202"/>
      <c r="H287" s="203"/>
      <c r="I287" s="90" t="s">
        <v>27</v>
      </c>
      <c r="J287" s="98" t="s">
        <v>466</v>
      </c>
      <c r="K287" s="118">
        <v>415.7</v>
      </c>
    </row>
    <row r="288" spans="2:11" ht="20.25" customHeight="1" x14ac:dyDescent="0.2">
      <c r="B288" s="106"/>
      <c r="C288" s="85"/>
      <c r="D288" s="87"/>
      <c r="E288" s="89"/>
      <c r="F288" s="201" t="s">
        <v>1024</v>
      </c>
      <c r="G288" s="202"/>
      <c r="H288" s="203"/>
      <c r="I288" s="90" t="s">
        <v>27</v>
      </c>
      <c r="J288" s="98" t="s">
        <v>355</v>
      </c>
      <c r="K288" s="118">
        <v>197.8</v>
      </c>
    </row>
    <row r="289" spans="2:11" ht="19.5" customHeight="1" x14ac:dyDescent="0.2">
      <c r="B289" s="106"/>
      <c r="C289" s="85"/>
      <c r="D289" s="87"/>
      <c r="E289" s="89"/>
      <c r="F289" s="201" t="s">
        <v>467</v>
      </c>
      <c r="G289" s="202"/>
      <c r="H289" s="203"/>
      <c r="I289" s="90" t="s">
        <v>27</v>
      </c>
      <c r="J289" s="98" t="s">
        <v>468</v>
      </c>
      <c r="K289" s="118">
        <v>0.1</v>
      </c>
    </row>
    <row r="290" spans="2:11" ht="51.75" customHeight="1" x14ac:dyDescent="0.2">
      <c r="B290" s="106"/>
      <c r="C290" s="85"/>
      <c r="D290" s="208" t="s">
        <v>30</v>
      </c>
      <c r="E290" s="208"/>
      <c r="F290" s="208"/>
      <c r="G290" s="208"/>
      <c r="H290" s="208"/>
      <c r="I290" s="86" t="s">
        <v>31</v>
      </c>
      <c r="J290" s="96"/>
      <c r="K290" s="116">
        <f>K291+K299+K308+K317</f>
        <v>107785</v>
      </c>
    </row>
    <row r="291" spans="2:11" ht="35.25" customHeight="1" x14ac:dyDescent="0.2">
      <c r="B291" s="106"/>
      <c r="C291" s="85"/>
      <c r="D291" s="87"/>
      <c r="E291" s="204" t="s">
        <v>32</v>
      </c>
      <c r="F291" s="204"/>
      <c r="G291" s="204"/>
      <c r="H291" s="204"/>
      <c r="I291" s="88" t="s">
        <v>33</v>
      </c>
      <c r="J291" s="97"/>
      <c r="K291" s="117">
        <f>K292+K293+K294+K295+K296+K297+K298</f>
        <v>16513</v>
      </c>
    </row>
    <row r="292" spans="2:11" ht="15" customHeight="1" x14ac:dyDescent="0.2">
      <c r="B292" s="106"/>
      <c r="C292" s="85"/>
      <c r="D292" s="87"/>
      <c r="E292" s="89"/>
      <c r="F292" s="201" t="s">
        <v>459</v>
      </c>
      <c r="G292" s="202"/>
      <c r="H292" s="203"/>
      <c r="I292" s="90" t="s">
        <v>33</v>
      </c>
      <c r="J292" s="98" t="s">
        <v>460</v>
      </c>
      <c r="K292" s="118">
        <v>11651.7</v>
      </c>
    </row>
    <row r="293" spans="2:11" ht="24.75" customHeight="1" x14ac:dyDescent="0.2">
      <c r="B293" s="106"/>
      <c r="C293" s="85"/>
      <c r="D293" s="87"/>
      <c r="E293" s="89"/>
      <c r="F293" s="201" t="s">
        <v>461</v>
      </c>
      <c r="G293" s="202"/>
      <c r="H293" s="203"/>
      <c r="I293" s="90" t="s">
        <v>33</v>
      </c>
      <c r="J293" s="98" t="s">
        <v>462</v>
      </c>
      <c r="K293" s="118">
        <v>156.5</v>
      </c>
    </row>
    <row r="294" spans="2:11" ht="33" customHeight="1" x14ac:dyDescent="0.2">
      <c r="B294" s="106"/>
      <c r="C294" s="85"/>
      <c r="D294" s="87"/>
      <c r="E294" s="89"/>
      <c r="F294" s="201" t="s">
        <v>463</v>
      </c>
      <c r="G294" s="202"/>
      <c r="H294" s="203"/>
      <c r="I294" s="90" t="s">
        <v>33</v>
      </c>
      <c r="J294" s="98" t="s">
        <v>464</v>
      </c>
      <c r="K294" s="118">
        <v>3518.9</v>
      </c>
    </row>
    <row r="295" spans="2:11" ht="36.75" customHeight="1" x14ac:dyDescent="0.2">
      <c r="B295" s="106"/>
      <c r="C295" s="85"/>
      <c r="D295" s="87"/>
      <c r="E295" s="89"/>
      <c r="F295" s="201" t="s">
        <v>465</v>
      </c>
      <c r="G295" s="202"/>
      <c r="H295" s="203"/>
      <c r="I295" s="90" t="s">
        <v>33</v>
      </c>
      <c r="J295" s="98" t="s">
        <v>466</v>
      </c>
      <c r="K295" s="118">
        <v>318.89999999999998</v>
      </c>
    </row>
    <row r="296" spans="2:11" ht="18" customHeight="1" x14ac:dyDescent="0.2">
      <c r="B296" s="106"/>
      <c r="C296" s="85"/>
      <c r="D296" s="87"/>
      <c r="E296" s="89"/>
      <c r="F296" s="201" t="s">
        <v>1024</v>
      </c>
      <c r="G296" s="202"/>
      <c r="H296" s="203"/>
      <c r="I296" s="90" t="s">
        <v>33</v>
      </c>
      <c r="J296" s="98" t="s">
        <v>355</v>
      </c>
      <c r="K296" s="118">
        <v>849.3</v>
      </c>
    </row>
    <row r="297" spans="2:11" ht="15" customHeight="1" x14ac:dyDescent="0.2">
      <c r="B297" s="106"/>
      <c r="C297" s="85"/>
      <c r="D297" s="87"/>
      <c r="E297" s="89"/>
      <c r="F297" s="201" t="s">
        <v>467</v>
      </c>
      <c r="G297" s="202"/>
      <c r="H297" s="203"/>
      <c r="I297" s="90" t="s">
        <v>33</v>
      </c>
      <c r="J297" s="98" t="s">
        <v>468</v>
      </c>
      <c r="K297" s="118">
        <v>1.2</v>
      </c>
    </row>
    <row r="298" spans="2:11" ht="15" customHeight="1" x14ac:dyDescent="0.2">
      <c r="B298" s="106"/>
      <c r="C298" s="85"/>
      <c r="D298" s="87"/>
      <c r="E298" s="89"/>
      <c r="F298" s="201" t="s">
        <v>368</v>
      </c>
      <c r="G298" s="202"/>
      <c r="H298" s="203"/>
      <c r="I298" s="90" t="s">
        <v>33</v>
      </c>
      <c r="J298" s="98" t="s">
        <v>369</v>
      </c>
      <c r="K298" s="118">
        <v>16.5</v>
      </c>
    </row>
    <row r="299" spans="2:11" ht="32.25" customHeight="1" x14ac:dyDescent="0.2">
      <c r="B299" s="106"/>
      <c r="C299" s="85"/>
      <c r="D299" s="87"/>
      <c r="E299" s="204" t="s">
        <v>34</v>
      </c>
      <c r="F299" s="204"/>
      <c r="G299" s="204"/>
      <c r="H299" s="204"/>
      <c r="I299" s="88" t="s">
        <v>35</v>
      </c>
      <c r="J299" s="97"/>
      <c r="K299" s="117">
        <f>K300+K301+K302+K303+K304+K305+K306+K307</f>
        <v>11417.900000000001</v>
      </c>
    </row>
    <row r="300" spans="2:11" ht="15" customHeight="1" x14ac:dyDescent="0.2">
      <c r="B300" s="106"/>
      <c r="C300" s="85"/>
      <c r="D300" s="87"/>
      <c r="E300" s="89"/>
      <c r="F300" s="201" t="s">
        <v>459</v>
      </c>
      <c r="G300" s="202"/>
      <c r="H300" s="203"/>
      <c r="I300" s="90" t="s">
        <v>35</v>
      </c>
      <c r="J300" s="98" t="s">
        <v>460</v>
      </c>
      <c r="K300" s="118">
        <v>4561.3</v>
      </c>
    </row>
    <row r="301" spans="2:11" ht="24.75" customHeight="1" x14ac:dyDescent="0.2">
      <c r="B301" s="106"/>
      <c r="C301" s="85"/>
      <c r="D301" s="87"/>
      <c r="E301" s="89"/>
      <c r="F301" s="201" t="s">
        <v>461</v>
      </c>
      <c r="G301" s="202"/>
      <c r="H301" s="203"/>
      <c r="I301" s="90" t="s">
        <v>35</v>
      </c>
      <c r="J301" s="98" t="s">
        <v>462</v>
      </c>
      <c r="K301" s="118">
        <v>12.2</v>
      </c>
    </row>
    <row r="302" spans="2:11" ht="37.5" customHeight="1" x14ac:dyDescent="0.2">
      <c r="B302" s="106"/>
      <c r="C302" s="85"/>
      <c r="D302" s="87"/>
      <c r="E302" s="89"/>
      <c r="F302" s="213" t="s">
        <v>463</v>
      </c>
      <c r="G302" s="195"/>
      <c r="H302" s="196"/>
      <c r="I302" s="90" t="s">
        <v>35</v>
      </c>
      <c r="J302" s="98" t="s">
        <v>464</v>
      </c>
      <c r="K302" s="118">
        <v>1330.8</v>
      </c>
    </row>
    <row r="303" spans="2:11" ht="31.5" customHeight="1" x14ac:dyDescent="0.2">
      <c r="B303" s="106"/>
      <c r="C303" s="85"/>
      <c r="D303" s="87"/>
      <c r="E303" s="89"/>
      <c r="F303" s="201" t="s">
        <v>465</v>
      </c>
      <c r="G303" s="202"/>
      <c r="H303" s="203"/>
      <c r="I303" s="90" t="s">
        <v>35</v>
      </c>
      <c r="J303" s="98" t="s">
        <v>466</v>
      </c>
      <c r="K303" s="118">
        <v>645.5</v>
      </c>
    </row>
    <row r="304" spans="2:11" ht="18.75" customHeight="1" x14ac:dyDescent="0.2">
      <c r="B304" s="106"/>
      <c r="C304" s="85"/>
      <c r="D304" s="87"/>
      <c r="E304" s="89"/>
      <c r="F304" s="201" t="s">
        <v>1024</v>
      </c>
      <c r="G304" s="202"/>
      <c r="H304" s="203"/>
      <c r="I304" s="90" t="s">
        <v>35</v>
      </c>
      <c r="J304" s="98" t="s">
        <v>355</v>
      </c>
      <c r="K304" s="118">
        <v>4707.3999999999996</v>
      </c>
    </row>
    <row r="305" spans="2:11" ht="15" customHeight="1" x14ac:dyDescent="0.2">
      <c r="B305" s="106"/>
      <c r="C305" s="85"/>
      <c r="D305" s="87"/>
      <c r="E305" s="89"/>
      <c r="F305" s="201" t="s">
        <v>467</v>
      </c>
      <c r="G305" s="202"/>
      <c r="H305" s="203"/>
      <c r="I305" s="90" t="s">
        <v>35</v>
      </c>
      <c r="J305" s="98" t="s">
        <v>468</v>
      </c>
      <c r="K305" s="118">
        <v>65</v>
      </c>
    </row>
    <row r="306" spans="2:11" ht="15" customHeight="1" x14ac:dyDescent="0.2">
      <c r="B306" s="106"/>
      <c r="C306" s="85"/>
      <c r="D306" s="87"/>
      <c r="E306" s="89"/>
      <c r="F306" s="201" t="s">
        <v>36</v>
      </c>
      <c r="G306" s="202"/>
      <c r="H306" s="203"/>
      <c r="I306" s="90" t="s">
        <v>35</v>
      </c>
      <c r="J306" s="98" t="s">
        <v>37</v>
      </c>
      <c r="K306" s="118">
        <v>93.7</v>
      </c>
    </row>
    <row r="307" spans="2:11" ht="15" customHeight="1" x14ac:dyDescent="0.2">
      <c r="B307" s="106"/>
      <c r="C307" s="85"/>
      <c r="D307" s="87"/>
      <c r="E307" s="89"/>
      <c r="F307" s="201" t="s">
        <v>368</v>
      </c>
      <c r="G307" s="202"/>
      <c r="H307" s="203"/>
      <c r="I307" s="90" t="s">
        <v>35</v>
      </c>
      <c r="J307" s="98" t="s">
        <v>369</v>
      </c>
      <c r="K307" s="118">
        <v>2</v>
      </c>
    </row>
    <row r="308" spans="2:11" ht="30" customHeight="1" x14ac:dyDescent="0.2">
      <c r="B308" s="106"/>
      <c r="C308" s="85"/>
      <c r="D308" s="87"/>
      <c r="E308" s="204" t="s">
        <v>38</v>
      </c>
      <c r="F308" s="204"/>
      <c r="G308" s="204"/>
      <c r="H308" s="204"/>
      <c r="I308" s="88" t="s">
        <v>39</v>
      </c>
      <c r="J308" s="97"/>
      <c r="K308" s="117">
        <f>K309+K310+K311+K312+K313+K314+K316+K315</f>
        <v>76943.100000000006</v>
      </c>
    </row>
    <row r="309" spans="2:11" ht="15" customHeight="1" x14ac:dyDescent="0.2">
      <c r="B309" s="106"/>
      <c r="C309" s="85"/>
      <c r="D309" s="87"/>
      <c r="E309" s="89"/>
      <c r="F309" s="201" t="s">
        <v>459</v>
      </c>
      <c r="G309" s="202"/>
      <c r="H309" s="203"/>
      <c r="I309" s="90" t="s">
        <v>39</v>
      </c>
      <c r="J309" s="98" t="s">
        <v>460</v>
      </c>
      <c r="K309" s="118">
        <v>55882.5</v>
      </c>
    </row>
    <row r="310" spans="2:11" ht="22.5" customHeight="1" x14ac:dyDescent="0.2">
      <c r="B310" s="106"/>
      <c r="C310" s="85"/>
      <c r="D310" s="87"/>
      <c r="E310" s="89"/>
      <c r="F310" s="201" t="s">
        <v>461</v>
      </c>
      <c r="G310" s="202"/>
      <c r="H310" s="203"/>
      <c r="I310" s="90" t="s">
        <v>39</v>
      </c>
      <c r="J310" s="98" t="s">
        <v>462</v>
      </c>
      <c r="K310" s="118">
        <v>15.7</v>
      </c>
    </row>
    <row r="311" spans="2:11" ht="36" customHeight="1" x14ac:dyDescent="0.2">
      <c r="B311" s="106"/>
      <c r="C311" s="85"/>
      <c r="D311" s="87"/>
      <c r="E311" s="89"/>
      <c r="F311" s="201" t="s">
        <v>463</v>
      </c>
      <c r="G311" s="202"/>
      <c r="H311" s="203"/>
      <c r="I311" s="90" t="s">
        <v>39</v>
      </c>
      <c r="J311" s="98" t="s">
        <v>464</v>
      </c>
      <c r="K311" s="118">
        <v>16923.3</v>
      </c>
    </row>
    <row r="312" spans="2:11" ht="34.5" customHeight="1" x14ac:dyDescent="0.2">
      <c r="B312" s="106"/>
      <c r="C312" s="85"/>
      <c r="D312" s="87"/>
      <c r="E312" s="89"/>
      <c r="F312" s="201" t="s">
        <v>465</v>
      </c>
      <c r="G312" s="202"/>
      <c r="H312" s="203"/>
      <c r="I312" s="90" t="s">
        <v>39</v>
      </c>
      <c r="J312" s="98" t="s">
        <v>466</v>
      </c>
      <c r="K312" s="118">
        <v>2320.1</v>
      </c>
    </row>
    <row r="313" spans="2:11" ht="20.25" customHeight="1" x14ac:dyDescent="0.2">
      <c r="B313" s="106"/>
      <c r="C313" s="85"/>
      <c r="D313" s="87"/>
      <c r="E313" s="89"/>
      <c r="F313" s="201" t="s">
        <v>1024</v>
      </c>
      <c r="G313" s="202"/>
      <c r="H313" s="203"/>
      <c r="I313" s="90" t="s">
        <v>39</v>
      </c>
      <c r="J313" s="98" t="s">
        <v>355</v>
      </c>
      <c r="K313" s="118">
        <v>1774.2</v>
      </c>
    </row>
    <row r="314" spans="2:11" ht="21.75" customHeight="1" x14ac:dyDescent="0.2">
      <c r="B314" s="106"/>
      <c r="C314" s="85"/>
      <c r="D314" s="87"/>
      <c r="E314" s="89"/>
      <c r="F314" s="201" t="s">
        <v>467</v>
      </c>
      <c r="G314" s="202"/>
      <c r="H314" s="203"/>
      <c r="I314" s="90" t="s">
        <v>39</v>
      </c>
      <c r="J314" s="98" t="s">
        <v>468</v>
      </c>
      <c r="K314" s="118">
        <v>0.4</v>
      </c>
    </row>
    <row r="315" spans="2:11" ht="22.5" customHeight="1" x14ac:dyDescent="0.2">
      <c r="B315" s="106"/>
      <c r="C315" s="85"/>
      <c r="D315" s="87"/>
      <c r="E315" s="89"/>
      <c r="F315" s="145"/>
      <c r="G315" s="195" t="s">
        <v>36</v>
      </c>
      <c r="H315" s="196"/>
      <c r="I315" s="90" t="s">
        <v>39</v>
      </c>
      <c r="J315" s="98">
        <v>852</v>
      </c>
      <c r="K315" s="118">
        <v>0.8</v>
      </c>
    </row>
    <row r="316" spans="2:11" ht="16.5" customHeight="1" x14ac:dyDescent="0.2">
      <c r="B316" s="106"/>
      <c r="C316" s="85"/>
      <c r="D316" s="87"/>
      <c r="E316" s="89"/>
      <c r="F316" s="201" t="s">
        <v>368</v>
      </c>
      <c r="G316" s="202"/>
      <c r="H316" s="203"/>
      <c r="I316" s="90" t="s">
        <v>39</v>
      </c>
      <c r="J316" s="98" t="s">
        <v>369</v>
      </c>
      <c r="K316" s="118">
        <v>26.1</v>
      </c>
    </row>
    <row r="317" spans="2:11" ht="36.75" customHeight="1" x14ac:dyDescent="0.2">
      <c r="B317" s="106"/>
      <c r="C317" s="85"/>
      <c r="D317" s="87"/>
      <c r="E317" s="89"/>
      <c r="F317" s="162"/>
      <c r="G317" s="195" t="s">
        <v>1076</v>
      </c>
      <c r="H317" s="196"/>
      <c r="I317" s="141" t="s">
        <v>1075</v>
      </c>
      <c r="J317" s="98"/>
      <c r="K317" s="118">
        <f>K318</f>
        <v>2911</v>
      </c>
    </row>
    <row r="318" spans="2:11" ht="16.5" customHeight="1" x14ac:dyDescent="0.2">
      <c r="B318" s="106"/>
      <c r="C318" s="85"/>
      <c r="D318" s="87"/>
      <c r="E318" s="89"/>
      <c r="F318" s="162"/>
      <c r="G318" s="195" t="s">
        <v>362</v>
      </c>
      <c r="H318" s="196"/>
      <c r="I318" s="141" t="s">
        <v>1075</v>
      </c>
      <c r="J318" s="98">
        <v>622</v>
      </c>
      <c r="K318" s="118">
        <v>2911</v>
      </c>
    </row>
    <row r="319" spans="2:11" ht="35.25" customHeight="1" x14ac:dyDescent="0.2">
      <c r="B319" s="206" t="s">
        <v>40</v>
      </c>
      <c r="C319" s="207"/>
      <c r="D319" s="207"/>
      <c r="E319" s="207"/>
      <c r="F319" s="207"/>
      <c r="G319" s="207"/>
      <c r="H319" s="207"/>
      <c r="I319" s="111" t="s">
        <v>41</v>
      </c>
      <c r="J319" s="112"/>
      <c r="K319" s="114">
        <f>K320+K362+K345</f>
        <v>114288.9</v>
      </c>
    </row>
    <row r="320" spans="2:11" ht="15" customHeight="1" x14ac:dyDescent="0.2">
      <c r="B320" s="106"/>
      <c r="C320" s="205" t="s">
        <v>42</v>
      </c>
      <c r="D320" s="205"/>
      <c r="E320" s="205"/>
      <c r="F320" s="205"/>
      <c r="G320" s="205"/>
      <c r="H320" s="205"/>
      <c r="I320" s="84" t="s">
        <v>43</v>
      </c>
      <c r="J320" s="95"/>
      <c r="K320" s="115">
        <f>K321+K335</f>
        <v>90243</v>
      </c>
    </row>
    <row r="321" spans="2:11" ht="30.75" customHeight="1" x14ac:dyDescent="0.2">
      <c r="B321" s="106"/>
      <c r="C321" s="85"/>
      <c r="D321" s="208" t="s">
        <v>44</v>
      </c>
      <c r="E321" s="208"/>
      <c r="F321" s="208"/>
      <c r="G321" s="208"/>
      <c r="H321" s="208"/>
      <c r="I321" s="86" t="s">
        <v>45</v>
      </c>
      <c r="J321" s="96"/>
      <c r="K321" s="116">
        <f>K322+K324+K326+K329+K331+K333</f>
        <v>10790</v>
      </c>
    </row>
    <row r="322" spans="2:11" ht="36" customHeight="1" x14ac:dyDescent="0.2">
      <c r="B322" s="106"/>
      <c r="C322" s="85"/>
      <c r="D322" s="87"/>
      <c r="E322" s="204" t="s">
        <v>46</v>
      </c>
      <c r="F322" s="204"/>
      <c r="G322" s="204"/>
      <c r="H322" s="204"/>
      <c r="I322" s="88" t="s">
        <v>47</v>
      </c>
      <c r="J322" s="97"/>
      <c r="K322" s="117">
        <f>K323</f>
        <v>1200</v>
      </c>
    </row>
    <row r="323" spans="2:11" ht="35.25" customHeight="1" x14ac:dyDescent="0.2">
      <c r="B323" s="106"/>
      <c r="C323" s="85"/>
      <c r="D323" s="87"/>
      <c r="E323" s="89"/>
      <c r="F323" s="201" t="s">
        <v>48</v>
      </c>
      <c r="G323" s="202"/>
      <c r="H323" s="203"/>
      <c r="I323" s="90" t="s">
        <v>47</v>
      </c>
      <c r="J323" s="98" t="s">
        <v>49</v>
      </c>
      <c r="K323" s="118">
        <v>1200</v>
      </c>
    </row>
    <row r="324" spans="2:11" ht="22.5" customHeight="1" x14ac:dyDescent="0.2">
      <c r="B324" s="106"/>
      <c r="C324" s="85"/>
      <c r="D324" s="87"/>
      <c r="E324" s="204" t="s">
        <v>50</v>
      </c>
      <c r="F324" s="204"/>
      <c r="G324" s="204"/>
      <c r="H324" s="204"/>
      <c r="I324" s="88" t="s">
        <v>51</v>
      </c>
      <c r="J324" s="97"/>
      <c r="K324" s="117">
        <f>K325</f>
        <v>360</v>
      </c>
    </row>
    <row r="325" spans="2:11" ht="39" customHeight="1" x14ac:dyDescent="0.2">
      <c r="B325" s="106"/>
      <c r="C325" s="85"/>
      <c r="D325" s="87"/>
      <c r="E325" s="89"/>
      <c r="F325" s="201" t="s">
        <v>48</v>
      </c>
      <c r="G325" s="202"/>
      <c r="H325" s="203"/>
      <c r="I325" s="90" t="s">
        <v>51</v>
      </c>
      <c r="J325" s="98" t="s">
        <v>49</v>
      </c>
      <c r="K325" s="118">
        <v>360</v>
      </c>
    </row>
    <row r="326" spans="2:11" ht="51" customHeight="1" x14ac:dyDescent="0.2">
      <c r="B326" s="106"/>
      <c r="C326" s="85"/>
      <c r="D326" s="87"/>
      <c r="E326" s="204" t="s">
        <v>52</v>
      </c>
      <c r="F326" s="204"/>
      <c r="G326" s="204"/>
      <c r="H326" s="204"/>
      <c r="I326" s="88" t="s">
        <v>53</v>
      </c>
      <c r="J326" s="97"/>
      <c r="K326" s="117">
        <f>K327+K328</f>
        <v>2150</v>
      </c>
    </row>
    <row r="327" spans="2:11" ht="33.75" customHeight="1" x14ac:dyDescent="0.2">
      <c r="B327" s="106"/>
      <c r="C327" s="85"/>
      <c r="D327" s="87"/>
      <c r="E327" s="89"/>
      <c r="F327" s="201" t="s">
        <v>48</v>
      </c>
      <c r="G327" s="202"/>
      <c r="H327" s="203"/>
      <c r="I327" s="90" t="s">
        <v>53</v>
      </c>
      <c r="J327" s="98" t="s">
        <v>49</v>
      </c>
      <c r="K327" s="118">
        <v>1770</v>
      </c>
    </row>
    <row r="328" spans="2:11" ht="31.5" customHeight="1" x14ac:dyDescent="0.2">
      <c r="B328" s="106"/>
      <c r="C328" s="85"/>
      <c r="D328" s="87"/>
      <c r="E328" s="89"/>
      <c r="F328" s="201" t="s">
        <v>506</v>
      </c>
      <c r="G328" s="202"/>
      <c r="H328" s="203"/>
      <c r="I328" s="90" t="s">
        <v>53</v>
      </c>
      <c r="J328" s="98" t="s">
        <v>507</v>
      </c>
      <c r="K328" s="118">
        <v>380</v>
      </c>
    </row>
    <row r="329" spans="2:11" ht="50.25" customHeight="1" x14ac:dyDescent="0.2">
      <c r="B329" s="106"/>
      <c r="C329" s="85"/>
      <c r="D329" s="87"/>
      <c r="E329" s="204" t="s">
        <v>54</v>
      </c>
      <c r="F329" s="204"/>
      <c r="G329" s="204"/>
      <c r="H329" s="204"/>
      <c r="I329" s="88" t="s">
        <v>55</v>
      </c>
      <c r="J329" s="97"/>
      <c r="K329" s="117">
        <f>K330</f>
        <v>280</v>
      </c>
    </row>
    <row r="330" spans="2:11" ht="31.5" customHeight="1" x14ac:dyDescent="0.2">
      <c r="B330" s="106"/>
      <c r="C330" s="85"/>
      <c r="D330" s="87"/>
      <c r="E330" s="89"/>
      <c r="F330" s="201" t="s">
        <v>48</v>
      </c>
      <c r="G330" s="202"/>
      <c r="H330" s="203"/>
      <c r="I330" s="90" t="s">
        <v>55</v>
      </c>
      <c r="J330" s="98" t="s">
        <v>49</v>
      </c>
      <c r="K330" s="118">
        <v>280</v>
      </c>
    </row>
    <row r="331" spans="2:11" ht="38.25" customHeight="1" x14ac:dyDescent="0.2">
      <c r="B331" s="106"/>
      <c r="C331" s="85"/>
      <c r="D331" s="87"/>
      <c r="E331" s="204" t="s">
        <v>56</v>
      </c>
      <c r="F331" s="204"/>
      <c r="G331" s="204"/>
      <c r="H331" s="204"/>
      <c r="I331" s="88" t="s">
        <v>57</v>
      </c>
      <c r="J331" s="97"/>
      <c r="K331" s="117">
        <f>K332</f>
        <v>3000</v>
      </c>
    </row>
    <row r="332" spans="2:11" ht="37.5" customHeight="1" x14ac:dyDescent="0.2">
      <c r="B332" s="106"/>
      <c r="C332" s="85"/>
      <c r="D332" s="87"/>
      <c r="E332" s="89"/>
      <c r="F332" s="201" t="s">
        <v>48</v>
      </c>
      <c r="G332" s="202"/>
      <c r="H332" s="203"/>
      <c r="I332" s="90" t="s">
        <v>57</v>
      </c>
      <c r="J332" s="98" t="s">
        <v>49</v>
      </c>
      <c r="K332" s="118">
        <v>3000</v>
      </c>
    </row>
    <row r="333" spans="2:11" ht="66.75" customHeight="1" x14ac:dyDescent="0.2">
      <c r="B333" s="106"/>
      <c r="C333" s="85"/>
      <c r="D333" s="87"/>
      <c r="E333" s="204" t="s">
        <v>58</v>
      </c>
      <c r="F333" s="204"/>
      <c r="G333" s="204"/>
      <c r="H333" s="204"/>
      <c r="I333" s="88" t="s">
        <v>59</v>
      </c>
      <c r="J333" s="97"/>
      <c r="K333" s="117">
        <f>K334</f>
        <v>3800</v>
      </c>
    </row>
    <row r="334" spans="2:11" ht="34.5" customHeight="1" x14ac:dyDescent="0.2">
      <c r="B334" s="106"/>
      <c r="C334" s="85"/>
      <c r="D334" s="87"/>
      <c r="E334" s="89"/>
      <c r="F334" s="201" t="s">
        <v>48</v>
      </c>
      <c r="G334" s="202"/>
      <c r="H334" s="203"/>
      <c r="I334" s="90" t="s">
        <v>59</v>
      </c>
      <c r="J334" s="98">
        <v>323</v>
      </c>
      <c r="K334" s="118">
        <v>3800</v>
      </c>
    </row>
    <row r="335" spans="2:11" ht="39" customHeight="1" x14ac:dyDescent="0.2">
      <c r="B335" s="106"/>
      <c r="C335" s="85"/>
      <c r="D335" s="226" t="s">
        <v>60</v>
      </c>
      <c r="E335" s="226"/>
      <c r="F335" s="226"/>
      <c r="G335" s="226"/>
      <c r="H335" s="226"/>
      <c r="I335" s="86" t="s">
        <v>61</v>
      </c>
      <c r="J335" s="96"/>
      <c r="K335" s="116">
        <f>K336+K339</f>
        <v>79453</v>
      </c>
    </row>
    <row r="336" spans="2:11" ht="51.75" customHeight="1" x14ac:dyDescent="0.2">
      <c r="B336" s="106"/>
      <c r="C336" s="85"/>
      <c r="D336" s="87"/>
      <c r="E336" s="227" t="s">
        <v>983</v>
      </c>
      <c r="F336" s="227"/>
      <c r="G336" s="227"/>
      <c r="H336" s="227"/>
      <c r="I336" s="181" t="s">
        <v>62</v>
      </c>
      <c r="J336" s="182"/>
      <c r="K336" s="183">
        <f>K337+K338</f>
        <v>73511</v>
      </c>
    </row>
    <row r="337" spans="2:11" ht="33.75" customHeight="1" x14ac:dyDescent="0.2">
      <c r="B337" s="106"/>
      <c r="C337" s="85"/>
      <c r="D337" s="87"/>
      <c r="E337" s="89"/>
      <c r="F337" s="201" t="s">
        <v>504</v>
      </c>
      <c r="G337" s="202"/>
      <c r="H337" s="203"/>
      <c r="I337" s="90" t="s">
        <v>62</v>
      </c>
      <c r="J337" s="98" t="s">
        <v>505</v>
      </c>
      <c r="K337" s="118">
        <v>72911</v>
      </c>
    </row>
    <row r="338" spans="2:11" ht="36" customHeight="1" x14ac:dyDescent="0.2">
      <c r="B338" s="106"/>
      <c r="C338" s="85"/>
      <c r="D338" s="87"/>
      <c r="E338" s="89"/>
      <c r="F338" s="201" t="s">
        <v>506</v>
      </c>
      <c r="G338" s="202"/>
      <c r="H338" s="203"/>
      <c r="I338" s="90" t="s">
        <v>62</v>
      </c>
      <c r="J338" s="98" t="s">
        <v>507</v>
      </c>
      <c r="K338" s="118">
        <v>600</v>
      </c>
    </row>
    <row r="339" spans="2:11" ht="71.25" customHeight="1" x14ac:dyDescent="0.2">
      <c r="B339" s="106"/>
      <c r="C339" s="85"/>
      <c r="D339" s="87"/>
      <c r="E339" s="204" t="s">
        <v>984</v>
      </c>
      <c r="F339" s="204"/>
      <c r="G339" s="204"/>
      <c r="H339" s="204"/>
      <c r="I339" s="88" t="s">
        <v>63</v>
      </c>
      <c r="J339" s="97"/>
      <c r="K339" s="117">
        <f>K340+K341+K342+K343+K344</f>
        <v>5942</v>
      </c>
    </row>
    <row r="340" spans="2:11" ht="20.25" customHeight="1" x14ac:dyDescent="0.2">
      <c r="B340" s="106"/>
      <c r="C340" s="85"/>
      <c r="D340" s="87"/>
      <c r="E340" s="89"/>
      <c r="F340" s="201" t="s">
        <v>537</v>
      </c>
      <c r="G340" s="202"/>
      <c r="H340" s="203"/>
      <c r="I340" s="90" t="s">
        <v>63</v>
      </c>
      <c r="J340" s="98" t="s">
        <v>538</v>
      </c>
      <c r="K340" s="118">
        <v>3586.7</v>
      </c>
    </row>
    <row r="341" spans="2:11" ht="33.75" customHeight="1" x14ac:dyDescent="0.2">
      <c r="B341" s="106"/>
      <c r="C341" s="85"/>
      <c r="D341" s="87"/>
      <c r="E341" s="89"/>
      <c r="F341" s="201" t="s">
        <v>28</v>
      </c>
      <c r="G341" s="202"/>
      <c r="H341" s="203"/>
      <c r="I341" s="90" t="s">
        <v>63</v>
      </c>
      <c r="J341" s="98" t="s">
        <v>29</v>
      </c>
      <c r="K341" s="118">
        <v>10</v>
      </c>
    </row>
    <row r="342" spans="2:11" ht="52.5" customHeight="1" x14ac:dyDescent="0.2">
      <c r="B342" s="106"/>
      <c r="C342" s="85"/>
      <c r="D342" s="87"/>
      <c r="E342" s="89"/>
      <c r="F342" s="201" t="s">
        <v>539</v>
      </c>
      <c r="G342" s="202"/>
      <c r="H342" s="203"/>
      <c r="I342" s="90" t="s">
        <v>63</v>
      </c>
      <c r="J342" s="98" t="s">
        <v>540</v>
      </c>
      <c r="K342" s="118">
        <v>1083.2</v>
      </c>
    </row>
    <row r="343" spans="2:11" ht="36" customHeight="1" x14ac:dyDescent="0.2">
      <c r="B343" s="106"/>
      <c r="C343" s="85"/>
      <c r="D343" s="87"/>
      <c r="E343" s="89"/>
      <c r="F343" s="201" t="s">
        <v>465</v>
      </c>
      <c r="G343" s="202"/>
      <c r="H343" s="203"/>
      <c r="I343" s="90" t="s">
        <v>63</v>
      </c>
      <c r="J343" s="98" t="s">
        <v>466</v>
      </c>
      <c r="K343" s="118">
        <v>922.1</v>
      </c>
    </row>
    <row r="344" spans="2:11" ht="19.5" customHeight="1" x14ac:dyDescent="0.2">
      <c r="B344" s="106"/>
      <c r="C344" s="85"/>
      <c r="D344" s="87"/>
      <c r="E344" s="89"/>
      <c r="F344" s="201" t="s">
        <v>1024</v>
      </c>
      <c r="G344" s="202"/>
      <c r="H344" s="203"/>
      <c r="I344" s="90" t="s">
        <v>63</v>
      </c>
      <c r="J344" s="98" t="s">
        <v>355</v>
      </c>
      <c r="K344" s="118">
        <v>340</v>
      </c>
    </row>
    <row r="345" spans="2:11" ht="33" customHeight="1" x14ac:dyDescent="0.2">
      <c r="B345" s="106"/>
      <c r="C345" s="205" t="s">
        <v>64</v>
      </c>
      <c r="D345" s="205"/>
      <c r="E345" s="205"/>
      <c r="F345" s="205"/>
      <c r="G345" s="205"/>
      <c r="H345" s="205"/>
      <c r="I345" s="84" t="s">
        <v>65</v>
      </c>
      <c r="J345" s="95"/>
      <c r="K345" s="115">
        <f>K346</f>
        <v>6765</v>
      </c>
    </row>
    <row r="346" spans="2:11" ht="36.75" customHeight="1" x14ac:dyDescent="0.2">
      <c r="B346" s="106"/>
      <c r="C346" s="85"/>
      <c r="D346" s="208" t="s">
        <v>66</v>
      </c>
      <c r="E346" s="208"/>
      <c r="F346" s="208"/>
      <c r="G346" s="208"/>
      <c r="H346" s="208"/>
      <c r="I346" s="86" t="s">
        <v>67</v>
      </c>
      <c r="J346" s="96"/>
      <c r="K346" s="116">
        <f>K347+K350+K352+K354+K358+K356+K360</f>
        <v>6765</v>
      </c>
    </row>
    <row r="347" spans="2:11" ht="50.25" customHeight="1" x14ac:dyDescent="0.2">
      <c r="B347" s="106"/>
      <c r="C347" s="85"/>
      <c r="D347" s="87"/>
      <c r="E347" s="204" t="s">
        <v>68</v>
      </c>
      <c r="F347" s="204"/>
      <c r="G347" s="204"/>
      <c r="H347" s="204"/>
      <c r="I347" s="88" t="s">
        <v>69</v>
      </c>
      <c r="J347" s="97"/>
      <c r="K347" s="117">
        <f>K348+K349</f>
        <v>2142.9</v>
      </c>
    </row>
    <row r="348" spans="2:11" ht="18.75" customHeight="1" x14ac:dyDescent="0.2">
      <c r="B348" s="106"/>
      <c r="C348" s="85"/>
      <c r="D348" s="87"/>
      <c r="E348" s="89"/>
      <c r="F348" s="201" t="s">
        <v>1024</v>
      </c>
      <c r="G348" s="202"/>
      <c r="H348" s="203"/>
      <c r="I348" s="90" t="s">
        <v>69</v>
      </c>
      <c r="J348" s="98" t="s">
        <v>355</v>
      </c>
      <c r="K348" s="118">
        <v>1099.7</v>
      </c>
    </row>
    <row r="349" spans="2:11" ht="15" customHeight="1" x14ac:dyDescent="0.2">
      <c r="B349" s="106"/>
      <c r="C349" s="85"/>
      <c r="D349" s="87"/>
      <c r="E349" s="89"/>
      <c r="F349" s="201" t="s">
        <v>516</v>
      </c>
      <c r="G349" s="202"/>
      <c r="H349" s="203"/>
      <c r="I349" s="90" t="s">
        <v>69</v>
      </c>
      <c r="J349" s="98" t="s">
        <v>517</v>
      </c>
      <c r="K349" s="118">
        <v>1043.2</v>
      </c>
    </row>
    <row r="350" spans="2:11" ht="33" customHeight="1" x14ac:dyDescent="0.2">
      <c r="B350" s="106"/>
      <c r="C350" s="85"/>
      <c r="D350" s="87"/>
      <c r="E350" s="204" t="s">
        <v>70</v>
      </c>
      <c r="F350" s="204"/>
      <c r="G350" s="204"/>
      <c r="H350" s="204"/>
      <c r="I350" s="88" t="s">
        <v>71</v>
      </c>
      <c r="J350" s="97"/>
      <c r="K350" s="117">
        <f>K351</f>
        <v>500</v>
      </c>
    </row>
    <row r="351" spans="2:11" ht="20.25" customHeight="1" x14ac:dyDescent="0.2">
      <c r="B351" s="106"/>
      <c r="C351" s="85"/>
      <c r="D351" s="87"/>
      <c r="E351" s="89"/>
      <c r="F351" s="201" t="s">
        <v>1024</v>
      </c>
      <c r="G351" s="202"/>
      <c r="H351" s="203"/>
      <c r="I351" s="90" t="s">
        <v>71</v>
      </c>
      <c r="J351" s="98" t="s">
        <v>355</v>
      </c>
      <c r="K351" s="118">
        <v>500</v>
      </c>
    </row>
    <row r="352" spans="2:11" ht="30" customHeight="1" x14ac:dyDescent="0.2">
      <c r="B352" s="106"/>
      <c r="C352" s="85"/>
      <c r="D352" s="87"/>
      <c r="E352" s="204" t="s">
        <v>72</v>
      </c>
      <c r="F352" s="204"/>
      <c r="G352" s="204"/>
      <c r="H352" s="204"/>
      <c r="I352" s="88" t="s">
        <v>73</v>
      </c>
      <c r="J352" s="97"/>
      <c r="K352" s="117">
        <f>K353</f>
        <v>250</v>
      </c>
    </row>
    <row r="353" spans="2:11" ht="18.75" customHeight="1" x14ac:dyDescent="0.2">
      <c r="B353" s="106"/>
      <c r="C353" s="85"/>
      <c r="D353" s="87"/>
      <c r="E353" s="89"/>
      <c r="F353" s="201" t="s">
        <v>1024</v>
      </c>
      <c r="G353" s="202"/>
      <c r="H353" s="203"/>
      <c r="I353" s="90" t="s">
        <v>73</v>
      </c>
      <c r="J353" s="98" t="s">
        <v>355</v>
      </c>
      <c r="K353" s="118">
        <v>250</v>
      </c>
    </row>
    <row r="354" spans="2:11" ht="38.25" customHeight="1" x14ac:dyDescent="0.2">
      <c r="B354" s="106"/>
      <c r="C354" s="85"/>
      <c r="D354" s="87"/>
      <c r="E354" s="204" t="s">
        <v>74</v>
      </c>
      <c r="F354" s="204"/>
      <c r="G354" s="204"/>
      <c r="H354" s="204"/>
      <c r="I354" s="88" t="s">
        <v>75</v>
      </c>
      <c r="J354" s="97"/>
      <c r="K354" s="117">
        <f>K355</f>
        <v>300</v>
      </c>
    </row>
    <row r="355" spans="2:11" ht="20.25" customHeight="1" x14ac:dyDescent="0.2">
      <c r="B355" s="106"/>
      <c r="C355" s="85"/>
      <c r="D355" s="87"/>
      <c r="E355" s="89"/>
      <c r="F355" s="201" t="s">
        <v>1024</v>
      </c>
      <c r="G355" s="202"/>
      <c r="H355" s="203"/>
      <c r="I355" s="90" t="s">
        <v>75</v>
      </c>
      <c r="J355" s="98" t="s">
        <v>355</v>
      </c>
      <c r="K355" s="118">
        <v>300</v>
      </c>
    </row>
    <row r="356" spans="2:11" ht="55.5" customHeight="1" x14ac:dyDescent="0.2">
      <c r="B356" s="106"/>
      <c r="C356" s="85"/>
      <c r="D356" s="87"/>
      <c r="E356" s="89"/>
      <c r="F356" s="156"/>
      <c r="G356" s="195" t="s">
        <v>1031</v>
      </c>
      <c r="H356" s="196"/>
      <c r="I356" s="141" t="s">
        <v>1030</v>
      </c>
      <c r="J356" s="98"/>
      <c r="K356" s="118">
        <f>K357</f>
        <v>2454.6999999999998</v>
      </c>
    </row>
    <row r="357" spans="2:11" ht="20.25" customHeight="1" x14ac:dyDescent="0.2">
      <c r="B357" s="106"/>
      <c r="C357" s="85"/>
      <c r="D357" s="87"/>
      <c r="E357" s="89"/>
      <c r="F357" s="156"/>
      <c r="G357" s="195" t="s">
        <v>516</v>
      </c>
      <c r="H357" s="196"/>
      <c r="I357" s="141" t="s">
        <v>1030</v>
      </c>
      <c r="J357" s="98">
        <v>612</v>
      </c>
      <c r="K357" s="118">
        <v>2454.6999999999998</v>
      </c>
    </row>
    <row r="358" spans="2:11" ht="56.25" customHeight="1" x14ac:dyDescent="0.2">
      <c r="B358" s="106"/>
      <c r="C358" s="85"/>
      <c r="D358" s="87"/>
      <c r="E358" s="204" t="s">
        <v>1111</v>
      </c>
      <c r="F358" s="204"/>
      <c r="G358" s="204"/>
      <c r="H358" s="204"/>
      <c r="I358" s="141" t="s">
        <v>1083</v>
      </c>
      <c r="J358" s="97"/>
      <c r="K358" s="117">
        <f>K359</f>
        <v>871.9</v>
      </c>
    </row>
    <row r="359" spans="2:11" ht="15" customHeight="1" x14ac:dyDescent="0.2">
      <c r="B359" s="106"/>
      <c r="C359" s="85"/>
      <c r="D359" s="87"/>
      <c r="E359" s="89"/>
      <c r="F359" s="201" t="s">
        <v>516</v>
      </c>
      <c r="G359" s="202"/>
      <c r="H359" s="203"/>
      <c r="I359" s="141" t="s">
        <v>1083</v>
      </c>
      <c r="J359" s="98" t="s">
        <v>517</v>
      </c>
      <c r="K359" s="118">
        <v>871.9</v>
      </c>
    </row>
    <row r="360" spans="2:11" ht="55.5" customHeight="1" x14ac:dyDescent="0.2">
      <c r="B360" s="106"/>
      <c r="C360" s="85"/>
      <c r="D360" s="87"/>
      <c r="E360" s="89"/>
      <c r="F360" s="156"/>
      <c r="G360" s="195" t="s">
        <v>1033</v>
      </c>
      <c r="H360" s="196"/>
      <c r="I360" s="141" t="s">
        <v>1032</v>
      </c>
      <c r="J360" s="98"/>
      <c r="K360" s="118">
        <f>K361</f>
        <v>245.5</v>
      </c>
    </row>
    <row r="361" spans="2:11" ht="15" customHeight="1" x14ac:dyDescent="0.2">
      <c r="B361" s="106"/>
      <c r="C361" s="85"/>
      <c r="D361" s="87"/>
      <c r="E361" s="89"/>
      <c r="F361" s="156"/>
      <c r="G361" s="195" t="s">
        <v>516</v>
      </c>
      <c r="H361" s="196"/>
      <c r="I361" s="141" t="s">
        <v>1032</v>
      </c>
      <c r="J361" s="98">
        <v>612</v>
      </c>
      <c r="K361" s="118">
        <v>245.5</v>
      </c>
    </row>
    <row r="362" spans="2:11" ht="19.5" customHeight="1" x14ac:dyDescent="0.2">
      <c r="B362" s="106"/>
      <c r="C362" s="205" t="s">
        <v>76</v>
      </c>
      <c r="D362" s="205"/>
      <c r="E362" s="205"/>
      <c r="F362" s="205"/>
      <c r="G362" s="205"/>
      <c r="H362" s="205"/>
      <c r="I362" s="84" t="s">
        <v>77</v>
      </c>
      <c r="J362" s="95"/>
      <c r="K362" s="115">
        <f>K363</f>
        <v>17280.900000000001</v>
      </c>
    </row>
    <row r="363" spans="2:11" ht="24.75" customHeight="1" x14ac:dyDescent="0.2">
      <c r="B363" s="106"/>
      <c r="C363" s="85"/>
      <c r="D363" s="208" t="s">
        <v>78</v>
      </c>
      <c r="E363" s="208"/>
      <c r="F363" s="208"/>
      <c r="G363" s="208"/>
      <c r="H363" s="208"/>
      <c r="I363" s="86" t="s">
        <v>79</v>
      </c>
      <c r="J363" s="96"/>
      <c r="K363" s="116">
        <f>K364+K368</f>
        <v>17280.900000000001</v>
      </c>
    </row>
    <row r="364" spans="2:11" ht="31.5" customHeight="1" x14ac:dyDescent="0.2">
      <c r="B364" s="106"/>
      <c r="C364" s="85"/>
      <c r="D364" s="87"/>
      <c r="E364" s="204" t="s">
        <v>80</v>
      </c>
      <c r="F364" s="204"/>
      <c r="G364" s="204"/>
      <c r="H364" s="204"/>
      <c r="I364" s="88" t="s">
        <v>81</v>
      </c>
      <c r="J364" s="97"/>
      <c r="K364" s="117">
        <f>K365+K366+K367</f>
        <v>6265</v>
      </c>
    </row>
    <row r="365" spans="2:11" ht="15.75" customHeight="1" x14ac:dyDescent="0.2">
      <c r="B365" s="106"/>
      <c r="C365" s="85"/>
      <c r="D365" s="87"/>
      <c r="E365" s="89"/>
      <c r="F365" s="146"/>
      <c r="G365" s="199" t="s">
        <v>1024</v>
      </c>
      <c r="H365" s="200"/>
      <c r="I365" s="88" t="s">
        <v>81</v>
      </c>
      <c r="J365" s="97">
        <v>244</v>
      </c>
      <c r="K365" s="117">
        <v>3704.4</v>
      </c>
    </row>
    <row r="366" spans="2:11" ht="36.75" customHeight="1" x14ac:dyDescent="0.2">
      <c r="B366" s="106"/>
      <c r="C366" s="85"/>
      <c r="D366" s="87"/>
      <c r="E366" s="89"/>
      <c r="F366" s="171"/>
      <c r="G366" s="199" t="s">
        <v>504</v>
      </c>
      <c r="H366" s="200"/>
      <c r="I366" s="88" t="s">
        <v>81</v>
      </c>
      <c r="J366" s="97">
        <v>321</v>
      </c>
      <c r="K366" s="117">
        <v>136.19999999999999</v>
      </c>
    </row>
    <row r="367" spans="2:11" ht="15" customHeight="1" x14ac:dyDescent="0.2">
      <c r="B367" s="106"/>
      <c r="C367" s="85"/>
      <c r="D367" s="87"/>
      <c r="E367" s="89"/>
      <c r="F367" s="201" t="s">
        <v>516</v>
      </c>
      <c r="G367" s="202"/>
      <c r="H367" s="203"/>
      <c r="I367" s="90" t="s">
        <v>81</v>
      </c>
      <c r="J367" s="98" t="s">
        <v>517</v>
      </c>
      <c r="K367" s="118">
        <v>2424.4</v>
      </c>
    </row>
    <row r="368" spans="2:11" ht="38.25" customHeight="1" x14ac:dyDescent="0.2">
      <c r="B368" s="106"/>
      <c r="C368" s="85"/>
      <c r="D368" s="87"/>
      <c r="E368" s="204" t="s">
        <v>82</v>
      </c>
      <c r="F368" s="204"/>
      <c r="G368" s="204"/>
      <c r="H368" s="204"/>
      <c r="I368" s="88" t="s">
        <v>83</v>
      </c>
      <c r="J368" s="97"/>
      <c r="K368" s="117">
        <f>K369+K370+K371+K372</f>
        <v>11015.9</v>
      </c>
    </row>
    <row r="369" spans="2:11" ht="21" customHeight="1" x14ac:dyDescent="0.2">
      <c r="B369" s="106"/>
      <c r="C369" s="85"/>
      <c r="D369" s="87"/>
      <c r="E369" s="89"/>
      <c r="F369" s="201" t="s">
        <v>1024</v>
      </c>
      <c r="G369" s="202"/>
      <c r="H369" s="203"/>
      <c r="I369" s="90" t="s">
        <v>83</v>
      </c>
      <c r="J369" s="98" t="s">
        <v>355</v>
      </c>
      <c r="K369" s="118">
        <v>415.9</v>
      </c>
    </row>
    <row r="370" spans="2:11" ht="15" customHeight="1" x14ac:dyDescent="0.2">
      <c r="B370" s="106"/>
      <c r="C370" s="85"/>
      <c r="D370" s="87"/>
      <c r="E370" s="89"/>
      <c r="F370" s="201" t="s">
        <v>516</v>
      </c>
      <c r="G370" s="202"/>
      <c r="H370" s="203"/>
      <c r="I370" s="90" t="s">
        <v>83</v>
      </c>
      <c r="J370" s="98" t="s">
        <v>517</v>
      </c>
      <c r="K370" s="118">
        <v>10072</v>
      </c>
    </row>
    <row r="371" spans="2:11" ht="15" customHeight="1" x14ac:dyDescent="0.2">
      <c r="B371" s="106"/>
      <c r="C371" s="85"/>
      <c r="D371" s="87"/>
      <c r="E371" s="89"/>
      <c r="F371" s="156"/>
      <c r="G371" s="195" t="s">
        <v>362</v>
      </c>
      <c r="H371" s="196"/>
      <c r="I371" s="90" t="s">
        <v>83</v>
      </c>
      <c r="J371" s="98">
        <v>622</v>
      </c>
      <c r="K371" s="118">
        <v>384</v>
      </c>
    </row>
    <row r="372" spans="2:11" ht="37.5" customHeight="1" x14ac:dyDescent="0.2">
      <c r="B372" s="106"/>
      <c r="C372" s="85"/>
      <c r="D372" s="87"/>
      <c r="E372" s="89"/>
      <c r="F372" s="156"/>
      <c r="G372" s="195" t="s">
        <v>500</v>
      </c>
      <c r="H372" s="196"/>
      <c r="I372" s="90" t="s">
        <v>83</v>
      </c>
      <c r="J372" s="98">
        <v>634</v>
      </c>
      <c r="K372" s="118">
        <v>144</v>
      </c>
    </row>
    <row r="373" spans="2:11" ht="35.25" customHeight="1" x14ac:dyDescent="0.2">
      <c r="B373" s="206" t="s">
        <v>84</v>
      </c>
      <c r="C373" s="207"/>
      <c r="D373" s="207"/>
      <c r="E373" s="207"/>
      <c r="F373" s="207"/>
      <c r="G373" s="207"/>
      <c r="H373" s="207"/>
      <c r="I373" s="111" t="s">
        <v>85</v>
      </c>
      <c r="J373" s="112"/>
      <c r="K373" s="114">
        <f>K374+K418+K428</f>
        <v>295770.09999999998</v>
      </c>
    </row>
    <row r="374" spans="2:11" ht="22.5" customHeight="1" x14ac:dyDescent="0.2">
      <c r="B374" s="106"/>
      <c r="C374" s="205" t="s">
        <v>86</v>
      </c>
      <c r="D374" s="205"/>
      <c r="E374" s="205"/>
      <c r="F374" s="205"/>
      <c r="G374" s="205"/>
      <c r="H374" s="205"/>
      <c r="I374" s="84" t="s">
        <v>87</v>
      </c>
      <c r="J374" s="95"/>
      <c r="K374" s="115">
        <f>K375+K405+K415+K412</f>
        <v>121116.19999999998</v>
      </c>
    </row>
    <row r="375" spans="2:11" ht="39" customHeight="1" x14ac:dyDescent="0.2">
      <c r="B375" s="106"/>
      <c r="C375" s="85"/>
      <c r="D375" s="208" t="s">
        <v>88</v>
      </c>
      <c r="E375" s="208"/>
      <c r="F375" s="208"/>
      <c r="G375" s="208"/>
      <c r="H375" s="208"/>
      <c r="I375" s="86" t="s">
        <v>89</v>
      </c>
      <c r="J375" s="96"/>
      <c r="K375" s="116">
        <f>K376+K380+K385+K387+K391+K393+K397+K399+K401+K389+K403+K395</f>
        <v>106290.39999999998</v>
      </c>
    </row>
    <row r="376" spans="2:11" ht="36" customHeight="1" x14ac:dyDescent="0.2">
      <c r="B376" s="106"/>
      <c r="C376" s="85"/>
      <c r="D376" s="87"/>
      <c r="E376" s="204" t="s">
        <v>90</v>
      </c>
      <c r="F376" s="204"/>
      <c r="G376" s="204"/>
      <c r="H376" s="204"/>
      <c r="I376" s="88" t="s">
        <v>91</v>
      </c>
      <c r="J376" s="97"/>
      <c r="K376" s="117">
        <f>K377+K378+K379</f>
        <v>73758.299999999988</v>
      </c>
    </row>
    <row r="377" spans="2:11" ht="54.75" customHeight="1" x14ac:dyDescent="0.2">
      <c r="B377" s="106"/>
      <c r="C377" s="85"/>
      <c r="D377" s="87"/>
      <c r="E377" s="89"/>
      <c r="F377" s="201" t="s">
        <v>398</v>
      </c>
      <c r="G377" s="202"/>
      <c r="H377" s="203"/>
      <c r="I377" s="90" t="s">
        <v>91</v>
      </c>
      <c r="J377" s="98" t="s">
        <v>399</v>
      </c>
      <c r="K377" s="118">
        <v>33219.699999999997</v>
      </c>
    </row>
    <row r="378" spans="2:11" ht="15" customHeight="1" x14ac:dyDescent="0.2">
      <c r="B378" s="106"/>
      <c r="C378" s="85"/>
      <c r="D378" s="87"/>
      <c r="E378" s="89"/>
      <c r="F378" s="201" t="s">
        <v>516</v>
      </c>
      <c r="G378" s="202"/>
      <c r="H378" s="203"/>
      <c r="I378" s="90" t="s">
        <v>91</v>
      </c>
      <c r="J378" s="98" t="s">
        <v>517</v>
      </c>
      <c r="K378" s="118">
        <v>395.7</v>
      </c>
    </row>
    <row r="379" spans="2:11" ht="53.25" customHeight="1" x14ac:dyDescent="0.2">
      <c r="B379" s="106"/>
      <c r="C379" s="85"/>
      <c r="D379" s="87"/>
      <c r="E379" s="89"/>
      <c r="F379" s="201" t="s">
        <v>384</v>
      </c>
      <c r="G379" s="202"/>
      <c r="H379" s="203"/>
      <c r="I379" s="90" t="s">
        <v>91</v>
      </c>
      <c r="J379" s="98" t="s">
        <v>385</v>
      </c>
      <c r="K379" s="118">
        <v>40142.9</v>
      </c>
    </row>
    <row r="380" spans="2:11" ht="34.5" customHeight="1" x14ac:dyDescent="0.2">
      <c r="B380" s="106"/>
      <c r="C380" s="85"/>
      <c r="D380" s="87"/>
      <c r="E380" s="204" t="s">
        <v>92</v>
      </c>
      <c r="F380" s="204"/>
      <c r="G380" s="204"/>
      <c r="H380" s="204"/>
      <c r="I380" s="88" t="s">
        <v>93</v>
      </c>
      <c r="J380" s="97"/>
      <c r="K380" s="117">
        <f>K381+K383+K384+K382</f>
        <v>28196.899999999998</v>
      </c>
    </row>
    <row r="381" spans="2:11" ht="48.75" customHeight="1" x14ac:dyDescent="0.2">
      <c r="B381" s="106"/>
      <c r="C381" s="85"/>
      <c r="D381" s="87"/>
      <c r="E381" s="89"/>
      <c r="F381" s="201" t="s">
        <v>398</v>
      </c>
      <c r="G381" s="202"/>
      <c r="H381" s="203"/>
      <c r="I381" s="90" t="s">
        <v>93</v>
      </c>
      <c r="J381" s="98" t="s">
        <v>399</v>
      </c>
      <c r="K381" s="118">
        <v>25101.1</v>
      </c>
    </row>
    <row r="382" spans="2:11" ht="21.75" customHeight="1" x14ac:dyDescent="0.2">
      <c r="B382" s="106"/>
      <c r="C382" s="85"/>
      <c r="D382" s="87"/>
      <c r="E382" s="89"/>
      <c r="F382" s="145"/>
      <c r="G382" s="195" t="s">
        <v>516</v>
      </c>
      <c r="H382" s="196"/>
      <c r="I382" s="90" t="s">
        <v>93</v>
      </c>
      <c r="J382" s="98">
        <v>612</v>
      </c>
      <c r="K382" s="118">
        <v>662</v>
      </c>
    </row>
    <row r="383" spans="2:11" ht="50.25" customHeight="1" x14ac:dyDescent="0.2">
      <c r="B383" s="106"/>
      <c r="C383" s="85"/>
      <c r="D383" s="87"/>
      <c r="E383" s="89"/>
      <c r="F383" s="201" t="s">
        <v>384</v>
      </c>
      <c r="G383" s="202"/>
      <c r="H383" s="203"/>
      <c r="I383" s="90" t="s">
        <v>93</v>
      </c>
      <c r="J383" s="98" t="s">
        <v>385</v>
      </c>
      <c r="K383" s="118">
        <v>1426.8</v>
      </c>
    </row>
    <row r="384" spans="2:11" ht="15" customHeight="1" x14ac:dyDescent="0.2">
      <c r="B384" s="106"/>
      <c r="C384" s="85"/>
      <c r="D384" s="87"/>
      <c r="E384" s="89"/>
      <c r="F384" s="201" t="s">
        <v>362</v>
      </c>
      <c r="G384" s="202"/>
      <c r="H384" s="203"/>
      <c r="I384" s="90" t="s">
        <v>93</v>
      </c>
      <c r="J384" s="98" t="s">
        <v>363</v>
      </c>
      <c r="K384" s="118">
        <v>1007</v>
      </c>
    </row>
    <row r="385" spans="2:11" ht="36" customHeight="1" x14ac:dyDescent="0.2">
      <c r="B385" s="106"/>
      <c r="C385" s="85"/>
      <c r="D385" s="87"/>
      <c r="E385" s="204" t="s">
        <v>94</v>
      </c>
      <c r="F385" s="204"/>
      <c r="G385" s="204"/>
      <c r="H385" s="204"/>
      <c r="I385" s="88" t="s">
        <v>95</v>
      </c>
      <c r="J385" s="97"/>
      <c r="K385" s="117">
        <f>K386</f>
        <v>500</v>
      </c>
    </row>
    <row r="386" spans="2:11" ht="56.25" customHeight="1" x14ac:dyDescent="0.2">
      <c r="B386" s="106"/>
      <c r="C386" s="85"/>
      <c r="D386" s="87"/>
      <c r="E386" s="89"/>
      <c r="F386" s="201" t="s">
        <v>384</v>
      </c>
      <c r="G386" s="202"/>
      <c r="H386" s="203"/>
      <c r="I386" s="90" t="s">
        <v>95</v>
      </c>
      <c r="J386" s="98" t="s">
        <v>385</v>
      </c>
      <c r="K386" s="118">
        <v>500</v>
      </c>
    </row>
    <row r="387" spans="2:11" ht="39" customHeight="1" x14ac:dyDescent="0.2">
      <c r="B387" s="106"/>
      <c r="C387" s="85"/>
      <c r="D387" s="87"/>
      <c r="E387" s="204" t="s">
        <v>96</v>
      </c>
      <c r="F387" s="204"/>
      <c r="G387" s="204"/>
      <c r="H387" s="204"/>
      <c r="I387" s="88" t="s">
        <v>97</v>
      </c>
      <c r="J387" s="97"/>
      <c r="K387" s="117">
        <f>K388</f>
        <v>212.4</v>
      </c>
    </row>
    <row r="388" spans="2:11" ht="50.25" customHeight="1" x14ac:dyDescent="0.2">
      <c r="B388" s="106"/>
      <c r="C388" s="85"/>
      <c r="D388" s="87"/>
      <c r="E388" s="89"/>
      <c r="F388" s="201" t="s">
        <v>384</v>
      </c>
      <c r="G388" s="202"/>
      <c r="H388" s="203"/>
      <c r="I388" s="90" t="s">
        <v>97</v>
      </c>
      <c r="J388" s="98" t="s">
        <v>385</v>
      </c>
      <c r="K388" s="118">
        <v>212.4</v>
      </c>
    </row>
    <row r="389" spans="2:11" ht="50.25" customHeight="1" x14ac:dyDescent="0.2">
      <c r="B389" s="106"/>
      <c r="C389" s="85"/>
      <c r="D389" s="87"/>
      <c r="E389" s="89"/>
      <c r="F389" s="139"/>
      <c r="G389" s="195" t="s">
        <v>1003</v>
      </c>
      <c r="H389" s="196"/>
      <c r="I389" s="141" t="s">
        <v>1002</v>
      </c>
      <c r="J389" s="98"/>
      <c r="K389" s="118">
        <f>K390</f>
        <v>1000</v>
      </c>
    </row>
    <row r="390" spans="2:11" ht="19.5" customHeight="1" x14ac:dyDescent="0.2">
      <c r="B390" s="106"/>
      <c r="C390" s="85"/>
      <c r="D390" s="87"/>
      <c r="E390" s="89"/>
      <c r="F390" s="139"/>
      <c r="G390" s="195" t="s">
        <v>516</v>
      </c>
      <c r="H390" s="196"/>
      <c r="I390" s="141" t="s">
        <v>1002</v>
      </c>
      <c r="J390" s="98">
        <v>612</v>
      </c>
      <c r="K390" s="118">
        <v>1000</v>
      </c>
    </row>
    <row r="391" spans="2:11" ht="41.25" customHeight="1" x14ac:dyDescent="0.2">
      <c r="B391" s="106"/>
      <c r="C391" s="85"/>
      <c r="D391" s="87"/>
      <c r="E391" s="204" t="s">
        <v>98</v>
      </c>
      <c r="F391" s="204"/>
      <c r="G391" s="204"/>
      <c r="H391" s="204"/>
      <c r="I391" s="88" t="s">
        <v>99</v>
      </c>
      <c r="J391" s="97"/>
      <c r="K391" s="117">
        <f>K392</f>
        <v>351.6</v>
      </c>
    </row>
    <row r="392" spans="2:11" ht="48" customHeight="1" x14ac:dyDescent="0.2">
      <c r="B392" s="106"/>
      <c r="C392" s="85"/>
      <c r="D392" s="87"/>
      <c r="E392" s="89"/>
      <c r="F392" s="201" t="s">
        <v>384</v>
      </c>
      <c r="G392" s="202"/>
      <c r="H392" s="203"/>
      <c r="I392" s="90" t="s">
        <v>99</v>
      </c>
      <c r="J392" s="98" t="s">
        <v>385</v>
      </c>
      <c r="K392" s="118">
        <v>351.6</v>
      </c>
    </row>
    <row r="393" spans="2:11" ht="31.5" customHeight="1" x14ac:dyDescent="0.2">
      <c r="B393" s="106"/>
      <c r="C393" s="85"/>
      <c r="D393" s="87"/>
      <c r="E393" s="212" t="s">
        <v>100</v>
      </c>
      <c r="F393" s="212"/>
      <c r="G393" s="212"/>
      <c r="H393" s="212"/>
      <c r="I393" s="88" t="s">
        <v>101</v>
      </c>
      <c r="J393" s="97"/>
      <c r="K393" s="117">
        <f>K394</f>
        <v>750</v>
      </c>
    </row>
    <row r="394" spans="2:11" ht="53.25" customHeight="1" x14ac:dyDescent="0.2">
      <c r="B394" s="106"/>
      <c r="C394" s="85"/>
      <c r="D394" s="87"/>
      <c r="E394" s="89"/>
      <c r="F394" s="198" t="s">
        <v>384</v>
      </c>
      <c r="G394" s="198"/>
      <c r="H394" s="198"/>
      <c r="I394" s="178" t="s">
        <v>101</v>
      </c>
      <c r="J394" s="179" t="s">
        <v>385</v>
      </c>
      <c r="K394" s="180">
        <v>750</v>
      </c>
    </row>
    <row r="395" spans="2:11" ht="53.25" customHeight="1" x14ac:dyDescent="0.2">
      <c r="B395" s="106"/>
      <c r="C395" s="85"/>
      <c r="D395" s="87"/>
      <c r="E395" s="192"/>
      <c r="F395" s="193"/>
      <c r="G395" s="198" t="s">
        <v>1146</v>
      </c>
      <c r="H395" s="198"/>
      <c r="I395" s="194" t="s">
        <v>1145</v>
      </c>
      <c r="J395" s="179"/>
      <c r="K395" s="180">
        <f>K396</f>
        <v>5</v>
      </c>
    </row>
    <row r="396" spans="2:11" ht="24" customHeight="1" x14ac:dyDescent="0.2">
      <c r="B396" s="106"/>
      <c r="C396" s="85"/>
      <c r="D396" s="87"/>
      <c r="E396" s="192"/>
      <c r="F396" s="193"/>
      <c r="G396" s="198" t="s">
        <v>486</v>
      </c>
      <c r="H396" s="198"/>
      <c r="I396" s="194" t="s">
        <v>1145</v>
      </c>
      <c r="J396" s="179">
        <v>540</v>
      </c>
      <c r="K396" s="180">
        <v>5</v>
      </c>
    </row>
    <row r="397" spans="2:11" ht="40.5" customHeight="1" x14ac:dyDescent="0.2">
      <c r="B397" s="106"/>
      <c r="C397" s="85"/>
      <c r="D397" s="87"/>
      <c r="E397" s="204" t="s">
        <v>102</v>
      </c>
      <c r="F397" s="204"/>
      <c r="G397" s="204"/>
      <c r="H397" s="204"/>
      <c r="I397" s="88" t="s">
        <v>103</v>
      </c>
      <c r="J397" s="97"/>
      <c r="K397" s="117">
        <f>K398</f>
        <v>427.2</v>
      </c>
    </row>
    <row r="398" spans="2:11" ht="48" customHeight="1" x14ac:dyDescent="0.2">
      <c r="B398" s="106"/>
      <c r="C398" s="85"/>
      <c r="D398" s="87"/>
      <c r="E398" s="89"/>
      <c r="F398" s="201" t="s">
        <v>384</v>
      </c>
      <c r="G398" s="202"/>
      <c r="H398" s="203"/>
      <c r="I398" s="90" t="s">
        <v>103</v>
      </c>
      <c r="J398" s="98" t="s">
        <v>385</v>
      </c>
      <c r="K398" s="118">
        <v>427.2</v>
      </c>
    </row>
    <row r="399" spans="2:11" ht="40.5" customHeight="1" x14ac:dyDescent="0.2">
      <c r="B399" s="106"/>
      <c r="C399" s="85"/>
      <c r="D399" s="87"/>
      <c r="E399" s="204" t="s">
        <v>104</v>
      </c>
      <c r="F399" s="204"/>
      <c r="G399" s="204"/>
      <c r="H399" s="204"/>
      <c r="I399" s="88" t="s">
        <v>105</v>
      </c>
      <c r="J399" s="97"/>
      <c r="K399" s="117">
        <f>K400</f>
        <v>298.8</v>
      </c>
    </row>
    <row r="400" spans="2:11" ht="47.25" customHeight="1" x14ac:dyDescent="0.2">
      <c r="B400" s="106"/>
      <c r="C400" s="85"/>
      <c r="D400" s="87"/>
      <c r="E400" s="89"/>
      <c r="F400" s="201" t="s">
        <v>384</v>
      </c>
      <c r="G400" s="202"/>
      <c r="H400" s="203"/>
      <c r="I400" s="90" t="s">
        <v>105</v>
      </c>
      <c r="J400" s="98" t="s">
        <v>385</v>
      </c>
      <c r="K400" s="118">
        <v>298.8</v>
      </c>
    </row>
    <row r="401" spans="2:11" ht="36.75" customHeight="1" x14ac:dyDescent="0.2">
      <c r="B401" s="106"/>
      <c r="C401" s="85"/>
      <c r="D401" s="87"/>
      <c r="E401" s="204" t="s">
        <v>106</v>
      </c>
      <c r="F401" s="204"/>
      <c r="G401" s="204"/>
      <c r="H401" s="204"/>
      <c r="I401" s="88" t="s">
        <v>107</v>
      </c>
      <c r="J401" s="97"/>
      <c r="K401" s="117">
        <f>K402</f>
        <v>667.8</v>
      </c>
    </row>
    <row r="402" spans="2:11" ht="48.75" customHeight="1" x14ac:dyDescent="0.2">
      <c r="B402" s="106"/>
      <c r="C402" s="85"/>
      <c r="D402" s="87"/>
      <c r="E402" s="89"/>
      <c r="F402" s="201" t="s">
        <v>384</v>
      </c>
      <c r="G402" s="202"/>
      <c r="H402" s="203"/>
      <c r="I402" s="90" t="s">
        <v>107</v>
      </c>
      <c r="J402" s="98" t="s">
        <v>385</v>
      </c>
      <c r="K402" s="118">
        <v>667.8</v>
      </c>
    </row>
    <row r="403" spans="2:11" ht="38.25" customHeight="1" x14ac:dyDescent="0.2">
      <c r="B403" s="106"/>
      <c r="C403" s="85"/>
      <c r="D403" s="87"/>
      <c r="E403" s="89"/>
      <c r="F403" s="156"/>
      <c r="G403" s="195" t="s">
        <v>1018</v>
      </c>
      <c r="H403" s="196"/>
      <c r="I403" s="90" t="s">
        <v>1034</v>
      </c>
      <c r="J403" s="98"/>
      <c r="K403" s="118">
        <f>K404</f>
        <v>122.4</v>
      </c>
    </row>
    <row r="404" spans="2:11" ht="22.5" customHeight="1" x14ac:dyDescent="0.2">
      <c r="B404" s="106"/>
      <c r="C404" s="85"/>
      <c r="D404" s="87"/>
      <c r="E404" s="89"/>
      <c r="F404" s="156"/>
      <c r="G404" s="195" t="s">
        <v>362</v>
      </c>
      <c r="H404" s="196"/>
      <c r="I404" s="90" t="s">
        <v>1034</v>
      </c>
      <c r="J404" s="98">
        <v>622</v>
      </c>
      <c r="K404" s="118">
        <v>122.4</v>
      </c>
    </row>
    <row r="405" spans="2:11" ht="23.25" customHeight="1" x14ac:dyDescent="0.2">
      <c r="B405" s="106"/>
      <c r="C405" s="85"/>
      <c r="D405" s="208" t="s">
        <v>108</v>
      </c>
      <c r="E405" s="208"/>
      <c r="F405" s="208"/>
      <c r="G405" s="208"/>
      <c r="H405" s="208"/>
      <c r="I405" s="86" t="s">
        <v>109</v>
      </c>
      <c r="J405" s="96"/>
      <c r="K405" s="116">
        <f>K408+K410+K406</f>
        <v>10477.6</v>
      </c>
    </row>
    <row r="406" spans="2:11" ht="50.25" customHeight="1" x14ac:dyDescent="0.2">
      <c r="B406" s="106"/>
      <c r="C406" s="85"/>
      <c r="D406" s="133"/>
      <c r="E406" s="163"/>
      <c r="F406" s="163"/>
      <c r="G406" s="223" t="s">
        <v>1053</v>
      </c>
      <c r="H406" s="225"/>
      <c r="I406" s="147" t="s">
        <v>1052</v>
      </c>
      <c r="J406" s="96"/>
      <c r="K406" s="116">
        <f>K407</f>
        <v>477.6</v>
      </c>
    </row>
    <row r="407" spans="2:11" ht="54" customHeight="1" x14ac:dyDescent="0.2">
      <c r="B407" s="106"/>
      <c r="C407" s="85"/>
      <c r="D407" s="133"/>
      <c r="E407" s="163"/>
      <c r="F407" s="163"/>
      <c r="G407" s="223" t="s">
        <v>576</v>
      </c>
      <c r="H407" s="225"/>
      <c r="I407" s="147" t="s">
        <v>1052</v>
      </c>
      <c r="J407" s="96">
        <v>465</v>
      </c>
      <c r="K407" s="116">
        <v>477.6</v>
      </c>
    </row>
    <row r="408" spans="2:11" ht="38.25" customHeight="1" x14ac:dyDescent="0.2">
      <c r="B408" s="106"/>
      <c r="C408" s="85"/>
      <c r="D408" s="87"/>
      <c r="E408" s="204" t="s">
        <v>938</v>
      </c>
      <c r="F408" s="204"/>
      <c r="G408" s="204"/>
      <c r="H408" s="204"/>
      <c r="I408" s="88" t="s">
        <v>110</v>
      </c>
      <c r="J408" s="97"/>
      <c r="K408" s="117">
        <f>K409</f>
        <v>9500</v>
      </c>
    </row>
    <row r="409" spans="2:11" ht="53.25" customHeight="1" x14ac:dyDescent="0.2">
      <c r="B409" s="106"/>
      <c r="C409" s="85"/>
      <c r="D409" s="87"/>
      <c r="E409" s="89"/>
      <c r="F409" s="201" t="s">
        <v>576</v>
      </c>
      <c r="G409" s="202"/>
      <c r="H409" s="203"/>
      <c r="I409" s="90" t="s">
        <v>110</v>
      </c>
      <c r="J409" s="98" t="s">
        <v>577</v>
      </c>
      <c r="K409" s="118">
        <v>9500</v>
      </c>
    </row>
    <row r="410" spans="2:11" ht="36" customHeight="1" x14ac:dyDescent="0.2">
      <c r="B410" s="106"/>
      <c r="C410" s="85"/>
      <c r="D410" s="87"/>
      <c r="E410" s="204" t="s">
        <v>111</v>
      </c>
      <c r="F410" s="204"/>
      <c r="G410" s="204"/>
      <c r="H410" s="204"/>
      <c r="I410" s="88" t="s">
        <v>112</v>
      </c>
      <c r="J410" s="97"/>
      <c r="K410" s="117">
        <f>K411</f>
        <v>500</v>
      </c>
    </row>
    <row r="411" spans="2:11" ht="48.75" customHeight="1" x14ac:dyDescent="0.2">
      <c r="B411" s="106"/>
      <c r="C411" s="85"/>
      <c r="D411" s="87"/>
      <c r="E411" s="89"/>
      <c r="F411" s="201" t="s">
        <v>576</v>
      </c>
      <c r="G411" s="202"/>
      <c r="H411" s="203"/>
      <c r="I411" s="90" t="s">
        <v>112</v>
      </c>
      <c r="J411" s="98" t="s">
        <v>577</v>
      </c>
      <c r="K411" s="118">
        <v>500</v>
      </c>
    </row>
    <row r="412" spans="2:11" ht="41.25" customHeight="1" x14ac:dyDescent="0.2">
      <c r="B412" s="106"/>
      <c r="C412" s="85"/>
      <c r="D412" s="87"/>
      <c r="E412" s="89"/>
      <c r="F412" s="162"/>
      <c r="G412" s="195" t="s">
        <v>1056</v>
      </c>
      <c r="H412" s="196"/>
      <c r="I412" s="141" t="s">
        <v>1054</v>
      </c>
      <c r="J412" s="98"/>
      <c r="K412" s="118">
        <f>K413</f>
        <v>2348.1999999999998</v>
      </c>
    </row>
    <row r="413" spans="2:11" ht="36.75" customHeight="1" x14ac:dyDescent="0.2">
      <c r="B413" s="106"/>
      <c r="C413" s="85"/>
      <c r="D413" s="87"/>
      <c r="E413" s="89"/>
      <c r="F413" s="162"/>
      <c r="G413" s="195" t="s">
        <v>1057</v>
      </c>
      <c r="H413" s="196"/>
      <c r="I413" s="141" t="s">
        <v>1055</v>
      </c>
      <c r="J413" s="98"/>
      <c r="K413" s="118">
        <f>K414</f>
        <v>2348.1999999999998</v>
      </c>
    </row>
    <row r="414" spans="2:11" ht="23.25" customHeight="1" x14ac:dyDescent="0.2">
      <c r="B414" s="106"/>
      <c r="C414" s="85"/>
      <c r="D414" s="87"/>
      <c r="E414" s="89"/>
      <c r="F414" s="162"/>
      <c r="G414" s="195" t="s">
        <v>362</v>
      </c>
      <c r="H414" s="196"/>
      <c r="I414" s="141" t="s">
        <v>1055</v>
      </c>
      <c r="J414" s="98">
        <v>622</v>
      </c>
      <c r="K414" s="118">
        <f>1148.2+1200</f>
        <v>2348.1999999999998</v>
      </c>
    </row>
    <row r="415" spans="2:11" ht="21.75" customHeight="1" x14ac:dyDescent="0.2">
      <c r="B415" s="106"/>
      <c r="C415" s="85"/>
      <c r="D415" s="208" t="s">
        <v>113</v>
      </c>
      <c r="E415" s="208"/>
      <c r="F415" s="208"/>
      <c r="G415" s="208"/>
      <c r="H415" s="208"/>
      <c r="I415" s="86" t="s">
        <v>114</v>
      </c>
      <c r="J415" s="96"/>
      <c r="K415" s="116">
        <f>K416</f>
        <v>2000</v>
      </c>
    </row>
    <row r="416" spans="2:11" ht="39.75" customHeight="1" x14ac:dyDescent="0.2">
      <c r="B416" s="106"/>
      <c r="C416" s="85"/>
      <c r="D416" s="87"/>
      <c r="E416" s="204" t="s">
        <v>115</v>
      </c>
      <c r="F416" s="204"/>
      <c r="G416" s="204"/>
      <c r="H416" s="204"/>
      <c r="I416" s="88" t="s">
        <v>116</v>
      </c>
      <c r="J416" s="97"/>
      <c r="K416" s="117">
        <f>K417</f>
        <v>2000</v>
      </c>
    </row>
    <row r="417" spans="2:11" ht="36" customHeight="1" x14ac:dyDescent="0.2">
      <c r="B417" s="106"/>
      <c r="C417" s="85"/>
      <c r="D417" s="87"/>
      <c r="E417" s="89"/>
      <c r="F417" s="201" t="s">
        <v>500</v>
      </c>
      <c r="G417" s="202"/>
      <c r="H417" s="203"/>
      <c r="I417" s="90" t="s">
        <v>116</v>
      </c>
      <c r="J417" s="98" t="s">
        <v>501</v>
      </c>
      <c r="K417" s="118">
        <v>2000</v>
      </c>
    </row>
    <row r="418" spans="2:11" ht="18.75" customHeight="1" x14ac:dyDescent="0.2">
      <c r="B418" s="106"/>
      <c r="C418" s="205" t="s">
        <v>117</v>
      </c>
      <c r="D418" s="205"/>
      <c r="E418" s="205"/>
      <c r="F418" s="205"/>
      <c r="G418" s="205"/>
      <c r="H418" s="205"/>
      <c r="I418" s="84" t="s">
        <v>118</v>
      </c>
      <c r="J418" s="95"/>
      <c r="K418" s="115">
        <f>K419</f>
        <v>13043.2</v>
      </c>
    </row>
    <row r="419" spans="2:11" ht="55.5" customHeight="1" x14ac:dyDescent="0.2">
      <c r="B419" s="106"/>
      <c r="C419" s="85"/>
      <c r="D419" s="208" t="s">
        <v>119</v>
      </c>
      <c r="E419" s="208"/>
      <c r="F419" s="208"/>
      <c r="G419" s="208"/>
      <c r="H419" s="208"/>
      <c r="I419" s="86" t="s">
        <v>120</v>
      </c>
      <c r="J419" s="96"/>
      <c r="K419" s="116">
        <f>K420+K422+K424</f>
        <v>13043.2</v>
      </c>
    </row>
    <row r="420" spans="2:11" ht="36.75" customHeight="1" x14ac:dyDescent="0.2">
      <c r="B420" s="106"/>
      <c r="C420" s="85"/>
      <c r="D420" s="87"/>
      <c r="E420" s="212" t="s">
        <v>121</v>
      </c>
      <c r="F420" s="212"/>
      <c r="G420" s="212"/>
      <c r="H420" s="212"/>
      <c r="I420" s="88" t="s">
        <v>122</v>
      </c>
      <c r="J420" s="97"/>
      <c r="K420" s="117">
        <f>K421</f>
        <v>9585.2000000000007</v>
      </c>
    </row>
    <row r="421" spans="2:11" ht="47.25" customHeight="1" x14ac:dyDescent="0.2">
      <c r="B421" s="106"/>
      <c r="C421" s="85"/>
      <c r="D421" s="87"/>
      <c r="E421" s="89"/>
      <c r="F421" s="209" t="s">
        <v>398</v>
      </c>
      <c r="G421" s="210"/>
      <c r="H421" s="211"/>
      <c r="I421" s="178" t="s">
        <v>122</v>
      </c>
      <c r="J421" s="179" t="s">
        <v>399</v>
      </c>
      <c r="K421" s="180">
        <v>9585.2000000000007</v>
      </c>
    </row>
    <row r="422" spans="2:11" ht="36" customHeight="1" x14ac:dyDescent="0.2">
      <c r="B422" s="106"/>
      <c r="C422" s="85"/>
      <c r="D422" s="87"/>
      <c r="E422" s="204" t="s">
        <v>123</v>
      </c>
      <c r="F422" s="204"/>
      <c r="G422" s="204"/>
      <c r="H422" s="204"/>
      <c r="I422" s="88" t="s">
        <v>124</v>
      </c>
      <c r="J422" s="97"/>
      <c r="K422" s="117">
        <f>K423</f>
        <v>1774</v>
      </c>
    </row>
    <row r="423" spans="2:11" ht="48.75" customHeight="1" x14ac:dyDescent="0.2">
      <c r="B423" s="106"/>
      <c r="C423" s="85"/>
      <c r="D423" s="87"/>
      <c r="E423" s="89"/>
      <c r="F423" s="201" t="s">
        <v>398</v>
      </c>
      <c r="G423" s="202"/>
      <c r="H423" s="203"/>
      <c r="I423" s="90" t="s">
        <v>124</v>
      </c>
      <c r="J423" s="98" t="s">
        <v>399</v>
      </c>
      <c r="K423" s="118">
        <v>1774</v>
      </c>
    </row>
    <row r="424" spans="2:11" ht="49.5" customHeight="1" x14ac:dyDescent="0.2">
      <c r="B424" s="106"/>
      <c r="C424" s="85"/>
      <c r="D424" s="208" t="s">
        <v>125</v>
      </c>
      <c r="E424" s="208"/>
      <c r="F424" s="208"/>
      <c r="G424" s="208"/>
      <c r="H424" s="208"/>
      <c r="I424" s="86" t="s">
        <v>126</v>
      </c>
      <c r="J424" s="96"/>
      <c r="K424" s="116">
        <f>K425</f>
        <v>1684</v>
      </c>
    </row>
    <row r="425" spans="2:11" ht="35.25" customHeight="1" x14ac:dyDescent="0.2">
      <c r="B425" s="106"/>
      <c r="C425" s="85"/>
      <c r="D425" s="87"/>
      <c r="E425" s="204" t="s">
        <v>127</v>
      </c>
      <c r="F425" s="204"/>
      <c r="G425" s="204"/>
      <c r="H425" s="204"/>
      <c r="I425" s="88" t="s">
        <v>128</v>
      </c>
      <c r="J425" s="97"/>
      <c r="K425" s="117">
        <f>K426+K427</f>
        <v>1684</v>
      </c>
    </row>
    <row r="426" spans="2:11" ht="46.5" customHeight="1" x14ac:dyDescent="0.2">
      <c r="B426" s="106"/>
      <c r="C426" s="85"/>
      <c r="D426" s="87"/>
      <c r="E426" s="89"/>
      <c r="F426" s="201" t="s">
        <v>398</v>
      </c>
      <c r="G426" s="202"/>
      <c r="H426" s="203"/>
      <c r="I426" s="90" t="s">
        <v>128</v>
      </c>
      <c r="J426" s="98" t="s">
        <v>399</v>
      </c>
      <c r="K426" s="118">
        <v>1196</v>
      </c>
    </row>
    <row r="427" spans="2:11" ht="18" customHeight="1" x14ac:dyDescent="0.2">
      <c r="B427" s="106"/>
      <c r="C427" s="85"/>
      <c r="D427" s="87"/>
      <c r="E427" s="89"/>
      <c r="F427" s="145"/>
      <c r="G427" s="195" t="s">
        <v>516</v>
      </c>
      <c r="H427" s="196"/>
      <c r="I427" s="90" t="s">
        <v>128</v>
      </c>
      <c r="J427" s="98">
        <v>612</v>
      </c>
      <c r="K427" s="118">
        <v>488</v>
      </c>
    </row>
    <row r="428" spans="2:11" ht="24" customHeight="1" x14ac:dyDescent="0.2">
      <c r="B428" s="106"/>
      <c r="C428" s="205" t="s">
        <v>129</v>
      </c>
      <c r="D428" s="205"/>
      <c r="E428" s="205"/>
      <c r="F428" s="205"/>
      <c r="G428" s="205"/>
      <c r="H428" s="205"/>
      <c r="I428" s="84" t="s">
        <v>130</v>
      </c>
      <c r="J428" s="95"/>
      <c r="K428" s="115">
        <f>K429</f>
        <v>161610.69999999998</v>
      </c>
    </row>
    <row r="429" spans="2:11" ht="36" customHeight="1" x14ac:dyDescent="0.2">
      <c r="B429" s="106"/>
      <c r="C429" s="85"/>
      <c r="D429" s="208" t="s">
        <v>131</v>
      </c>
      <c r="E429" s="208"/>
      <c r="F429" s="208"/>
      <c r="G429" s="208"/>
      <c r="H429" s="208"/>
      <c r="I429" s="86" t="s">
        <v>132</v>
      </c>
      <c r="J429" s="96"/>
      <c r="K429" s="116">
        <f>K430+K433+K437</f>
        <v>161610.69999999998</v>
      </c>
    </row>
    <row r="430" spans="2:11" ht="36" customHeight="1" x14ac:dyDescent="0.2">
      <c r="B430" s="106"/>
      <c r="C430" s="85"/>
      <c r="D430" s="87"/>
      <c r="E430" s="204" t="s">
        <v>133</v>
      </c>
      <c r="F430" s="204"/>
      <c r="G430" s="204"/>
      <c r="H430" s="204"/>
      <c r="I430" s="88" t="s">
        <v>134</v>
      </c>
      <c r="J430" s="97"/>
      <c r="K430" s="117">
        <f>K431+K432</f>
        <v>109694.29999999999</v>
      </c>
    </row>
    <row r="431" spans="2:11" ht="56.25" customHeight="1" x14ac:dyDescent="0.2">
      <c r="B431" s="106"/>
      <c r="C431" s="85"/>
      <c r="D431" s="87"/>
      <c r="E431" s="89"/>
      <c r="F431" s="201" t="s">
        <v>398</v>
      </c>
      <c r="G431" s="202"/>
      <c r="H431" s="203"/>
      <c r="I431" s="90" t="s">
        <v>134</v>
      </c>
      <c r="J431" s="98" t="s">
        <v>399</v>
      </c>
      <c r="K431" s="118">
        <v>69704.7</v>
      </c>
    </row>
    <row r="432" spans="2:11" ht="52.5" customHeight="1" x14ac:dyDescent="0.2">
      <c r="B432" s="106"/>
      <c r="C432" s="85"/>
      <c r="D432" s="87"/>
      <c r="E432" s="89"/>
      <c r="F432" s="201" t="s">
        <v>384</v>
      </c>
      <c r="G432" s="202"/>
      <c r="H432" s="203"/>
      <c r="I432" s="90" t="s">
        <v>134</v>
      </c>
      <c r="J432" s="98" t="s">
        <v>385</v>
      </c>
      <c r="K432" s="118">
        <v>39989.599999999999</v>
      </c>
    </row>
    <row r="433" spans="2:11" ht="38.25" customHeight="1" x14ac:dyDescent="0.2">
      <c r="B433" s="106"/>
      <c r="C433" s="85"/>
      <c r="D433" s="87"/>
      <c r="E433" s="204" t="s">
        <v>135</v>
      </c>
      <c r="F433" s="204"/>
      <c r="G433" s="204"/>
      <c r="H433" s="204"/>
      <c r="I433" s="88" t="s">
        <v>136</v>
      </c>
      <c r="J433" s="97"/>
      <c r="K433" s="117">
        <f>K434+K436+K435</f>
        <v>49716.399999999994</v>
      </c>
    </row>
    <row r="434" spans="2:11" ht="50.25" customHeight="1" x14ac:dyDescent="0.2">
      <c r="B434" s="106"/>
      <c r="C434" s="85"/>
      <c r="D434" s="87"/>
      <c r="E434" s="89"/>
      <c r="F434" s="201" t="s">
        <v>398</v>
      </c>
      <c r="G434" s="202"/>
      <c r="H434" s="203"/>
      <c r="I434" s="90" t="s">
        <v>136</v>
      </c>
      <c r="J434" s="98" t="s">
        <v>399</v>
      </c>
      <c r="K434" s="118">
        <v>36472.5</v>
      </c>
    </row>
    <row r="435" spans="2:11" ht="23.25" customHeight="1" x14ac:dyDescent="0.2">
      <c r="B435" s="106"/>
      <c r="C435" s="85"/>
      <c r="D435" s="87"/>
      <c r="E435" s="89"/>
      <c r="F435" s="153"/>
      <c r="G435" s="195" t="s">
        <v>516</v>
      </c>
      <c r="H435" s="196"/>
      <c r="I435" s="90" t="s">
        <v>136</v>
      </c>
      <c r="J435" s="98">
        <v>612</v>
      </c>
      <c r="K435" s="118">
        <v>248.7</v>
      </c>
    </row>
    <row r="436" spans="2:11" ht="55.5" customHeight="1" x14ac:dyDescent="0.2">
      <c r="B436" s="106"/>
      <c r="C436" s="85"/>
      <c r="D436" s="87"/>
      <c r="E436" s="89"/>
      <c r="F436" s="201" t="s">
        <v>384</v>
      </c>
      <c r="G436" s="202"/>
      <c r="H436" s="203"/>
      <c r="I436" s="90" t="s">
        <v>136</v>
      </c>
      <c r="J436" s="98" t="s">
        <v>385</v>
      </c>
      <c r="K436" s="118">
        <v>12995.2</v>
      </c>
    </row>
    <row r="437" spans="2:11" ht="55.5" customHeight="1" x14ac:dyDescent="0.2">
      <c r="B437" s="106"/>
      <c r="C437" s="85"/>
      <c r="D437" s="87"/>
      <c r="E437" s="89"/>
      <c r="F437" s="139"/>
      <c r="G437" s="195" t="s">
        <v>1003</v>
      </c>
      <c r="H437" s="196"/>
      <c r="I437" s="141" t="s">
        <v>1004</v>
      </c>
      <c r="J437" s="142"/>
      <c r="K437" s="118">
        <f>K438+K439</f>
        <v>2200</v>
      </c>
    </row>
    <row r="438" spans="2:11" ht="22.5" customHeight="1" x14ac:dyDescent="0.2">
      <c r="B438" s="106"/>
      <c r="C438" s="85"/>
      <c r="D438" s="87"/>
      <c r="E438" s="89"/>
      <c r="F438" s="139"/>
      <c r="G438" s="195" t="s">
        <v>516</v>
      </c>
      <c r="H438" s="196"/>
      <c r="I438" s="141" t="s">
        <v>1004</v>
      </c>
      <c r="J438" s="142">
        <v>612</v>
      </c>
      <c r="K438" s="118">
        <v>1700</v>
      </c>
    </row>
    <row r="439" spans="2:11" ht="19.5" customHeight="1" x14ac:dyDescent="0.2">
      <c r="B439" s="106"/>
      <c r="C439" s="85"/>
      <c r="D439" s="87"/>
      <c r="E439" s="89"/>
      <c r="F439" s="139"/>
      <c r="G439" s="195" t="s">
        <v>1005</v>
      </c>
      <c r="H439" s="196"/>
      <c r="I439" s="141" t="s">
        <v>1004</v>
      </c>
      <c r="J439" s="142" t="s">
        <v>363</v>
      </c>
      <c r="K439" s="118">
        <v>500</v>
      </c>
    </row>
    <row r="440" spans="2:11" ht="36.75" customHeight="1" x14ac:dyDescent="0.2">
      <c r="B440" s="206" t="s">
        <v>137</v>
      </c>
      <c r="C440" s="207"/>
      <c r="D440" s="207"/>
      <c r="E440" s="207"/>
      <c r="F440" s="207"/>
      <c r="G440" s="207"/>
      <c r="H440" s="207"/>
      <c r="I440" s="111" t="s">
        <v>138</v>
      </c>
      <c r="J440" s="112"/>
      <c r="K440" s="114">
        <f>K441</f>
        <v>2181</v>
      </c>
    </row>
    <row r="441" spans="2:11" ht="39.75" customHeight="1" x14ac:dyDescent="0.2">
      <c r="B441" s="106"/>
      <c r="C441" s="222" t="s">
        <v>139</v>
      </c>
      <c r="D441" s="222"/>
      <c r="E441" s="222"/>
      <c r="F441" s="222"/>
      <c r="G441" s="222"/>
      <c r="H441" s="222"/>
      <c r="I441" s="84" t="s">
        <v>140</v>
      </c>
      <c r="J441" s="95"/>
      <c r="K441" s="115">
        <f>K442</f>
        <v>2181</v>
      </c>
    </row>
    <row r="442" spans="2:11" ht="38.25" customHeight="1" x14ac:dyDescent="0.2">
      <c r="B442" s="106"/>
      <c r="C442" s="85"/>
      <c r="D442" s="221" t="s">
        <v>141</v>
      </c>
      <c r="E442" s="221"/>
      <c r="F442" s="221"/>
      <c r="G442" s="221"/>
      <c r="H442" s="221"/>
      <c r="I442" s="184" t="s">
        <v>142</v>
      </c>
      <c r="J442" s="185"/>
      <c r="K442" s="186">
        <f>K443</f>
        <v>2181</v>
      </c>
    </row>
    <row r="443" spans="2:11" ht="34.5" customHeight="1" x14ac:dyDescent="0.2">
      <c r="B443" s="106"/>
      <c r="C443" s="85"/>
      <c r="D443" s="87"/>
      <c r="E443" s="204" t="s">
        <v>143</v>
      </c>
      <c r="F443" s="204"/>
      <c r="G443" s="204"/>
      <c r="H443" s="204"/>
      <c r="I443" s="88" t="s">
        <v>144</v>
      </c>
      <c r="J443" s="97"/>
      <c r="K443" s="117">
        <f>K444+K445+K447+K446</f>
        <v>2181</v>
      </c>
    </row>
    <row r="444" spans="2:11" ht="15" customHeight="1" x14ac:dyDescent="0.2">
      <c r="B444" s="106"/>
      <c r="C444" s="85"/>
      <c r="D444" s="87"/>
      <c r="E444" s="89"/>
      <c r="F444" s="201" t="s">
        <v>537</v>
      </c>
      <c r="G444" s="202"/>
      <c r="H444" s="203"/>
      <c r="I444" s="90" t="s">
        <v>144</v>
      </c>
      <c r="J444" s="98" t="s">
        <v>538</v>
      </c>
      <c r="K444" s="118">
        <v>381</v>
      </c>
    </row>
    <row r="445" spans="2:11" ht="34.5" customHeight="1" x14ac:dyDescent="0.2">
      <c r="B445" s="106"/>
      <c r="C445" s="85"/>
      <c r="D445" s="87"/>
      <c r="E445" s="89"/>
      <c r="F445" s="201" t="s">
        <v>539</v>
      </c>
      <c r="G445" s="202"/>
      <c r="H445" s="203"/>
      <c r="I445" s="90" t="s">
        <v>144</v>
      </c>
      <c r="J445" s="98" t="s">
        <v>540</v>
      </c>
      <c r="K445" s="118">
        <v>115</v>
      </c>
    </row>
    <row r="446" spans="2:11" ht="34.5" customHeight="1" x14ac:dyDescent="0.2">
      <c r="B446" s="106"/>
      <c r="C446" s="85"/>
      <c r="D446" s="87"/>
      <c r="E446" s="189"/>
      <c r="F446" s="188"/>
      <c r="G446" s="195" t="s">
        <v>465</v>
      </c>
      <c r="H446" s="196"/>
      <c r="I446" s="90" t="s">
        <v>144</v>
      </c>
      <c r="J446" s="98">
        <v>242</v>
      </c>
      <c r="K446" s="118">
        <v>98.3</v>
      </c>
    </row>
    <row r="447" spans="2:11" ht="18.75" customHeight="1" x14ac:dyDescent="0.2">
      <c r="B447" s="106"/>
      <c r="C447" s="85"/>
      <c r="D447" s="87"/>
      <c r="E447" s="89"/>
      <c r="F447" s="201" t="s">
        <v>1024</v>
      </c>
      <c r="G447" s="202"/>
      <c r="H447" s="203"/>
      <c r="I447" s="90" t="s">
        <v>144</v>
      </c>
      <c r="J447" s="98" t="s">
        <v>355</v>
      </c>
      <c r="K447" s="118">
        <v>1586.7</v>
      </c>
    </row>
    <row r="448" spans="2:11" ht="35.25" customHeight="1" x14ac:dyDescent="0.2">
      <c r="B448" s="206" t="s">
        <v>145</v>
      </c>
      <c r="C448" s="207"/>
      <c r="D448" s="207"/>
      <c r="E448" s="207"/>
      <c r="F448" s="207"/>
      <c r="G448" s="207"/>
      <c r="H448" s="207"/>
      <c r="I448" s="111" t="s">
        <v>146</v>
      </c>
      <c r="J448" s="112"/>
      <c r="K448" s="114">
        <f>K449+K462+K466</f>
        <v>3658</v>
      </c>
    </row>
    <row r="449" spans="2:11" ht="23.25" customHeight="1" x14ac:dyDescent="0.2">
      <c r="B449" s="106"/>
      <c r="C449" s="205" t="s">
        <v>147</v>
      </c>
      <c r="D449" s="205"/>
      <c r="E449" s="205"/>
      <c r="F449" s="205"/>
      <c r="G449" s="205"/>
      <c r="H449" s="205"/>
      <c r="I449" s="84" t="s">
        <v>148</v>
      </c>
      <c r="J449" s="95"/>
      <c r="K449" s="115">
        <f>K450</f>
        <v>1708</v>
      </c>
    </row>
    <row r="450" spans="2:11" ht="20.25" customHeight="1" x14ac:dyDescent="0.2">
      <c r="B450" s="106"/>
      <c r="C450" s="85"/>
      <c r="D450" s="208" t="s">
        <v>149</v>
      </c>
      <c r="E450" s="208"/>
      <c r="F450" s="208"/>
      <c r="G450" s="208"/>
      <c r="H450" s="208"/>
      <c r="I450" s="86" t="s">
        <v>150</v>
      </c>
      <c r="J450" s="96"/>
      <c r="K450" s="116">
        <f>K451+K453+K455+K457+K459</f>
        <v>1708</v>
      </c>
    </row>
    <row r="451" spans="2:11" ht="21" customHeight="1" x14ac:dyDescent="0.2">
      <c r="B451" s="106"/>
      <c r="C451" s="85"/>
      <c r="D451" s="87"/>
      <c r="E451" s="204" t="s">
        <v>151</v>
      </c>
      <c r="F451" s="204"/>
      <c r="G451" s="204"/>
      <c r="H451" s="204"/>
      <c r="I451" s="88" t="s">
        <v>152</v>
      </c>
      <c r="J451" s="97"/>
      <c r="K451" s="117">
        <f>K452</f>
        <v>670</v>
      </c>
    </row>
    <row r="452" spans="2:11" ht="17.25" customHeight="1" x14ac:dyDescent="0.2">
      <c r="B452" s="106"/>
      <c r="C452" s="85"/>
      <c r="D452" s="87"/>
      <c r="E452" s="89"/>
      <c r="F452" s="201" t="s">
        <v>1024</v>
      </c>
      <c r="G452" s="202"/>
      <c r="H452" s="203"/>
      <c r="I452" s="90" t="s">
        <v>152</v>
      </c>
      <c r="J452" s="98" t="s">
        <v>355</v>
      </c>
      <c r="K452" s="118">
        <v>670</v>
      </c>
    </row>
    <row r="453" spans="2:11" ht="22.5" customHeight="1" x14ac:dyDescent="0.2">
      <c r="B453" s="106"/>
      <c r="C453" s="85"/>
      <c r="D453" s="87"/>
      <c r="E453" s="204" t="s">
        <v>153</v>
      </c>
      <c r="F453" s="204"/>
      <c r="G453" s="204"/>
      <c r="H453" s="204"/>
      <c r="I453" s="88" t="s">
        <v>154</v>
      </c>
      <c r="J453" s="97"/>
      <c r="K453" s="117">
        <f>K454</f>
        <v>100</v>
      </c>
    </row>
    <row r="454" spans="2:11" ht="17.25" customHeight="1" x14ac:dyDescent="0.2">
      <c r="B454" s="106"/>
      <c r="C454" s="85"/>
      <c r="D454" s="87"/>
      <c r="E454" s="89"/>
      <c r="F454" s="201" t="s">
        <v>1024</v>
      </c>
      <c r="G454" s="202"/>
      <c r="H454" s="203"/>
      <c r="I454" s="90" t="s">
        <v>154</v>
      </c>
      <c r="J454" s="98" t="s">
        <v>355</v>
      </c>
      <c r="K454" s="118">
        <v>100</v>
      </c>
    </row>
    <row r="455" spans="2:11" ht="21" customHeight="1" x14ac:dyDescent="0.2">
      <c r="B455" s="106"/>
      <c r="C455" s="85"/>
      <c r="D455" s="87"/>
      <c r="E455" s="204" t="s">
        <v>155</v>
      </c>
      <c r="F455" s="204"/>
      <c r="G455" s="204"/>
      <c r="H455" s="204"/>
      <c r="I455" s="88" t="s">
        <v>156</v>
      </c>
      <c r="J455" s="97"/>
      <c r="K455" s="117">
        <f>K456</f>
        <v>250</v>
      </c>
    </row>
    <row r="456" spans="2:11" ht="21.75" customHeight="1" x14ac:dyDescent="0.2">
      <c r="B456" s="106"/>
      <c r="C456" s="85"/>
      <c r="D456" s="87"/>
      <c r="E456" s="89"/>
      <c r="F456" s="201" t="s">
        <v>1024</v>
      </c>
      <c r="G456" s="202"/>
      <c r="H456" s="203"/>
      <c r="I456" s="90" t="s">
        <v>156</v>
      </c>
      <c r="J456" s="98" t="s">
        <v>355</v>
      </c>
      <c r="K456" s="118">
        <v>250</v>
      </c>
    </row>
    <row r="457" spans="2:11" ht="18.75" customHeight="1" x14ac:dyDescent="0.2">
      <c r="B457" s="106"/>
      <c r="C457" s="85"/>
      <c r="D457" s="87"/>
      <c r="E457" s="204" t="s">
        <v>157</v>
      </c>
      <c r="F457" s="204"/>
      <c r="G457" s="204"/>
      <c r="H457" s="204"/>
      <c r="I457" s="88" t="s">
        <v>158</v>
      </c>
      <c r="J457" s="97"/>
      <c r="K457" s="117">
        <f>K458</f>
        <v>198</v>
      </c>
    </row>
    <row r="458" spans="2:11" ht="19.5" customHeight="1" x14ac:dyDescent="0.2">
      <c r="B458" s="106"/>
      <c r="C458" s="85"/>
      <c r="D458" s="87"/>
      <c r="E458" s="89"/>
      <c r="F458" s="201" t="s">
        <v>1024</v>
      </c>
      <c r="G458" s="202"/>
      <c r="H458" s="203"/>
      <c r="I458" s="90" t="s">
        <v>158</v>
      </c>
      <c r="J458" s="98" t="s">
        <v>355</v>
      </c>
      <c r="K458" s="118">
        <v>198</v>
      </c>
    </row>
    <row r="459" spans="2:11" ht="20.25" customHeight="1" x14ac:dyDescent="0.2">
      <c r="B459" s="106"/>
      <c r="C459" s="85"/>
      <c r="D459" s="87"/>
      <c r="E459" s="204" t="s">
        <v>159</v>
      </c>
      <c r="F459" s="204"/>
      <c r="G459" s="204"/>
      <c r="H459" s="204"/>
      <c r="I459" s="88" t="s">
        <v>160</v>
      </c>
      <c r="J459" s="97"/>
      <c r="K459" s="117">
        <f>K460+K461</f>
        <v>490</v>
      </c>
    </row>
    <row r="460" spans="2:11" ht="19.5" customHeight="1" x14ac:dyDescent="0.2">
      <c r="B460" s="106"/>
      <c r="C460" s="85"/>
      <c r="D460" s="87"/>
      <c r="E460" s="89"/>
      <c r="F460" s="201" t="s">
        <v>1024</v>
      </c>
      <c r="G460" s="202"/>
      <c r="H460" s="203"/>
      <c r="I460" s="90" t="s">
        <v>160</v>
      </c>
      <c r="J460" s="98" t="s">
        <v>355</v>
      </c>
      <c r="K460" s="118">
        <v>400</v>
      </c>
    </row>
    <row r="461" spans="2:11" ht="23.25" customHeight="1" x14ac:dyDescent="0.2">
      <c r="B461" s="106"/>
      <c r="C461" s="85"/>
      <c r="D461" s="87"/>
      <c r="E461" s="89"/>
      <c r="F461" s="201" t="s">
        <v>516</v>
      </c>
      <c r="G461" s="202"/>
      <c r="H461" s="203"/>
      <c r="I461" s="90" t="s">
        <v>160</v>
      </c>
      <c r="J461" s="98" t="s">
        <v>517</v>
      </c>
      <c r="K461" s="118">
        <v>90</v>
      </c>
    </row>
    <row r="462" spans="2:11" ht="20.25" customHeight="1" x14ac:dyDescent="0.2">
      <c r="B462" s="106"/>
      <c r="C462" s="205" t="s">
        <v>161</v>
      </c>
      <c r="D462" s="205"/>
      <c r="E462" s="205"/>
      <c r="F462" s="205"/>
      <c r="G462" s="205"/>
      <c r="H462" s="205"/>
      <c r="I462" s="84" t="s">
        <v>162</v>
      </c>
      <c r="J462" s="95"/>
      <c r="K462" s="115">
        <f>K463</f>
        <v>1000</v>
      </c>
    </row>
    <row r="463" spans="2:11" ht="15" customHeight="1" x14ac:dyDescent="0.2">
      <c r="B463" s="106"/>
      <c r="C463" s="85"/>
      <c r="D463" s="208" t="s">
        <v>163</v>
      </c>
      <c r="E463" s="208"/>
      <c r="F463" s="208"/>
      <c r="G463" s="208"/>
      <c r="H463" s="208"/>
      <c r="I463" s="86" t="s">
        <v>164</v>
      </c>
      <c r="J463" s="96"/>
      <c r="K463" s="116">
        <f>K464</f>
        <v>1000</v>
      </c>
    </row>
    <row r="464" spans="2:11" ht="22.5" customHeight="1" x14ac:dyDescent="0.2">
      <c r="B464" s="106"/>
      <c r="C464" s="85"/>
      <c r="D464" s="87"/>
      <c r="E464" s="204" t="s">
        <v>165</v>
      </c>
      <c r="F464" s="204"/>
      <c r="G464" s="204"/>
      <c r="H464" s="204"/>
      <c r="I464" s="88" t="s">
        <v>166</v>
      </c>
      <c r="J464" s="97"/>
      <c r="K464" s="117">
        <f>K465</f>
        <v>1000</v>
      </c>
    </row>
    <row r="465" spans="2:11" ht="22.5" customHeight="1" x14ac:dyDescent="0.2">
      <c r="B465" s="106"/>
      <c r="C465" s="85"/>
      <c r="D465" s="87"/>
      <c r="E465" s="89"/>
      <c r="F465" s="201" t="s">
        <v>1024</v>
      </c>
      <c r="G465" s="202"/>
      <c r="H465" s="203"/>
      <c r="I465" s="90" t="s">
        <v>166</v>
      </c>
      <c r="J465" s="98" t="s">
        <v>355</v>
      </c>
      <c r="K465" s="118">
        <v>1000</v>
      </c>
    </row>
    <row r="466" spans="2:11" ht="21.75" customHeight="1" x14ac:dyDescent="0.2">
      <c r="B466" s="106"/>
      <c r="C466" s="205" t="s">
        <v>167</v>
      </c>
      <c r="D466" s="205"/>
      <c r="E466" s="205"/>
      <c r="F466" s="205"/>
      <c r="G466" s="205"/>
      <c r="H466" s="205"/>
      <c r="I466" s="84" t="s">
        <v>168</v>
      </c>
      <c r="J466" s="95"/>
      <c r="K466" s="115">
        <f>K467</f>
        <v>950</v>
      </c>
    </row>
    <row r="467" spans="2:11" ht="34.5" customHeight="1" x14ac:dyDescent="0.2">
      <c r="B467" s="106"/>
      <c r="C467" s="85"/>
      <c r="D467" s="208" t="s">
        <v>169</v>
      </c>
      <c r="E467" s="208"/>
      <c r="F467" s="208"/>
      <c r="G467" s="208"/>
      <c r="H467" s="208"/>
      <c r="I467" s="86" t="s">
        <v>170</v>
      </c>
      <c r="J467" s="96"/>
      <c r="K467" s="116">
        <f>K468+K470</f>
        <v>950</v>
      </c>
    </row>
    <row r="468" spans="2:11" ht="19.5" customHeight="1" x14ac:dyDescent="0.2">
      <c r="B468" s="106"/>
      <c r="C468" s="85"/>
      <c r="D468" s="87"/>
      <c r="E468" s="204" t="s">
        <v>171</v>
      </c>
      <c r="F468" s="204"/>
      <c r="G468" s="204"/>
      <c r="H468" s="204"/>
      <c r="I468" s="88" t="s">
        <v>172</v>
      </c>
      <c r="J468" s="97"/>
      <c r="K468" s="117">
        <f>K469</f>
        <v>250</v>
      </c>
    </row>
    <row r="469" spans="2:11" ht="15" customHeight="1" x14ac:dyDescent="0.2">
      <c r="B469" s="106"/>
      <c r="C469" s="85"/>
      <c r="D469" s="87"/>
      <c r="E469" s="89"/>
      <c r="F469" s="201" t="s">
        <v>1024</v>
      </c>
      <c r="G469" s="202"/>
      <c r="H469" s="203"/>
      <c r="I469" s="90" t="s">
        <v>172</v>
      </c>
      <c r="J469" s="98" t="s">
        <v>355</v>
      </c>
      <c r="K469" s="118">
        <v>250</v>
      </c>
    </row>
    <row r="470" spans="2:11" ht="15" customHeight="1" x14ac:dyDescent="0.2">
      <c r="B470" s="106"/>
      <c r="C470" s="85"/>
      <c r="D470" s="87"/>
      <c r="E470" s="204" t="s">
        <v>689</v>
      </c>
      <c r="F470" s="204"/>
      <c r="G470" s="204"/>
      <c r="H470" s="204"/>
      <c r="I470" s="88" t="s">
        <v>690</v>
      </c>
      <c r="J470" s="97"/>
      <c r="K470" s="117">
        <f>K471</f>
        <v>700</v>
      </c>
    </row>
    <row r="471" spans="2:11" ht="21" customHeight="1" x14ac:dyDescent="0.2">
      <c r="B471" s="106"/>
      <c r="C471" s="85"/>
      <c r="D471" s="87"/>
      <c r="E471" s="89"/>
      <c r="F471" s="201" t="s">
        <v>1024</v>
      </c>
      <c r="G471" s="202"/>
      <c r="H471" s="203"/>
      <c r="I471" s="90" t="s">
        <v>690</v>
      </c>
      <c r="J471" s="98" t="s">
        <v>355</v>
      </c>
      <c r="K471" s="118">
        <v>700</v>
      </c>
    </row>
    <row r="472" spans="2:11" ht="26.25" customHeight="1" x14ac:dyDescent="0.2">
      <c r="B472" s="206" t="s">
        <v>691</v>
      </c>
      <c r="C472" s="207"/>
      <c r="D472" s="207"/>
      <c r="E472" s="207"/>
      <c r="F472" s="207"/>
      <c r="G472" s="207"/>
      <c r="H472" s="207"/>
      <c r="I472" s="111" t="s">
        <v>692</v>
      </c>
      <c r="J472" s="112"/>
      <c r="K472" s="114">
        <f>K473+K517+K537+K543+K551</f>
        <v>39462.199999999997</v>
      </c>
    </row>
    <row r="473" spans="2:11" ht="19.5" customHeight="1" x14ac:dyDescent="0.2">
      <c r="B473" s="106"/>
      <c r="C473" s="205" t="s">
        <v>693</v>
      </c>
      <c r="D473" s="205"/>
      <c r="E473" s="205"/>
      <c r="F473" s="205"/>
      <c r="G473" s="205"/>
      <c r="H473" s="205"/>
      <c r="I473" s="84" t="s">
        <v>694</v>
      </c>
      <c r="J473" s="95"/>
      <c r="K473" s="115">
        <f>K474+K479+K482+K485+K494+K501+K506+K514</f>
        <v>15190.8</v>
      </c>
    </row>
    <row r="474" spans="2:11" ht="66.75" customHeight="1" x14ac:dyDescent="0.2">
      <c r="B474" s="106"/>
      <c r="C474" s="85"/>
      <c r="D474" s="208" t="s">
        <v>695</v>
      </c>
      <c r="E474" s="208"/>
      <c r="F474" s="208"/>
      <c r="G474" s="208"/>
      <c r="H474" s="208"/>
      <c r="I474" s="86" t="s">
        <v>696</v>
      </c>
      <c r="J474" s="96"/>
      <c r="K474" s="116">
        <f>K475+K477</f>
        <v>1317</v>
      </c>
    </row>
    <row r="475" spans="2:11" ht="18" customHeight="1" x14ac:dyDescent="0.2">
      <c r="B475" s="106"/>
      <c r="C475" s="85"/>
      <c r="D475" s="87"/>
      <c r="E475" s="204" t="s">
        <v>697</v>
      </c>
      <c r="F475" s="204"/>
      <c r="G475" s="204"/>
      <c r="H475" s="204"/>
      <c r="I475" s="88" t="s">
        <v>698</v>
      </c>
      <c r="J475" s="97"/>
      <c r="K475" s="117">
        <f>K476</f>
        <v>767</v>
      </c>
    </row>
    <row r="476" spans="2:11" ht="16.5" customHeight="1" x14ac:dyDescent="0.2">
      <c r="B476" s="106"/>
      <c r="C476" s="85"/>
      <c r="D476" s="87"/>
      <c r="E476" s="89"/>
      <c r="F476" s="201" t="s">
        <v>1024</v>
      </c>
      <c r="G476" s="202"/>
      <c r="H476" s="203"/>
      <c r="I476" s="90" t="s">
        <v>698</v>
      </c>
      <c r="J476" s="98" t="s">
        <v>355</v>
      </c>
      <c r="K476" s="118">
        <f>567+200</f>
        <v>767</v>
      </c>
    </row>
    <row r="477" spans="2:11" ht="18" customHeight="1" x14ac:dyDescent="0.2">
      <c r="B477" s="106"/>
      <c r="C477" s="85"/>
      <c r="D477" s="87"/>
      <c r="E477" s="204" t="s">
        <v>699</v>
      </c>
      <c r="F477" s="204"/>
      <c r="G477" s="204"/>
      <c r="H477" s="204"/>
      <c r="I477" s="88" t="s">
        <v>700</v>
      </c>
      <c r="J477" s="97"/>
      <c r="K477" s="117">
        <f>K478</f>
        <v>550</v>
      </c>
    </row>
    <row r="478" spans="2:11" ht="22.5" customHeight="1" x14ac:dyDescent="0.2">
      <c r="B478" s="106"/>
      <c r="C478" s="85"/>
      <c r="D478" s="87"/>
      <c r="E478" s="89"/>
      <c r="F478" s="201" t="s">
        <v>1024</v>
      </c>
      <c r="G478" s="202"/>
      <c r="H478" s="203"/>
      <c r="I478" s="90" t="s">
        <v>700</v>
      </c>
      <c r="J478" s="98" t="s">
        <v>355</v>
      </c>
      <c r="K478" s="118">
        <v>550</v>
      </c>
    </row>
    <row r="479" spans="2:11" ht="32.25" customHeight="1" x14ac:dyDescent="0.2">
      <c r="B479" s="106"/>
      <c r="C479" s="85"/>
      <c r="D479" s="208" t="s">
        <v>701</v>
      </c>
      <c r="E479" s="208"/>
      <c r="F479" s="208"/>
      <c r="G479" s="208"/>
      <c r="H479" s="208"/>
      <c r="I479" s="86" t="s">
        <v>702</v>
      </c>
      <c r="J479" s="96"/>
      <c r="K479" s="116">
        <f>K480</f>
        <v>199.8</v>
      </c>
    </row>
    <row r="480" spans="2:11" ht="35.25" customHeight="1" x14ac:dyDescent="0.2">
      <c r="B480" s="106"/>
      <c r="C480" s="85"/>
      <c r="D480" s="87"/>
      <c r="E480" s="204" t="s">
        <v>703</v>
      </c>
      <c r="F480" s="204"/>
      <c r="G480" s="204"/>
      <c r="H480" s="204"/>
      <c r="I480" s="88" t="s">
        <v>704</v>
      </c>
      <c r="J480" s="97"/>
      <c r="K480" s="117">
        <f>K481</f>
        <v>199.8</v>
      </c>
    </row>
    <row r="481" spans="2:11" ht="18.75" customHeight="1" x14ac:dyDescent="0.2">
      <c r="B481" s="106"/>
      <c r="C481" s="85"/>
      <c r="D481" s="87"/>
      <c r="E481" s="89"/>
      <c r="F481" s="201" t="s">
        <v>1024</v>
      </c>
      <c r="G481" s="202"/>
      <c r="H481" s="203"/>
      <c r="I481" s="90" t="s">
        <v>704</v>
      </c>
      <c r="J481" s="98" t="s">
        <v>355</v>
      </c>
      <c r="K481" s="118">
        <v>199.8</v>
      </c>
    </row>
    <row r="482" spans="2:11" ht="34.5" customHeight="1" x14ac:dyDescent="0.2">
      <c r="B482" s="106"/>
      <c r="C482" s="85"/>
      <c r="D482" s="208" t="s">
        <v>705</v>
      </c>
      <c r="E482" s="208"/>
      <c r="F482" s="208"/>
      <c r="G482" s="208"/>
      <c r="H482" s="208"/>
      <c r="I482" s="86" t="s">
        <v>706</v>
      </c>
      <c r="J482" s="96"/>
      <c r="K482" s="116">
        <f>K483</f>
        <v>1896</v>
      </c>
    </row>
    <row r="483" spans="2:11" ht="35.25" customHeight="1" x14ac:dyDescent="0.2">
      <c r="B483" s="106"/>
      <c r="C483" s="85"/>
      <c r="D483" s="87"/>
      <c r="E483" s="212" t="s">
        <v>707</v>
      </c>
      <c r="F483" s="212"/>
      <c r="G483" s="212"/>
      <c r="H483" s="212"/>
      <c r="I483" s="88" t="s">
        <v>708</v>
      </c>
      <c r="J483" s="97"/>
      <c r="K483" s="117">
        <f>K484</f>
        <v>1896</v>
      </c>
    </row>
    <row r="484" spans="2:11" ht="36.75" customHeight="1" x14ac:dyDescent="0.2">
      <c r="B484" s="106"/>
      <c r="C484" s="85"/>
      <c r="D484" s="87"/>
      <c r="E484" s="89"/>
      <c r="F484" s="209" t="s">
        <v>500</v>
      </c>
      <c r="G484" s="210"/>
      <c r="H484" s="211"/>
      <c r="I484" s="178" t="s">
        <v>708</v>
      </c>
      <c r="J484" s="179" t="s">
        <v>501</v>
      </c>
      <c r="K484" s="180">
        <v>1896</v>
      </c>
    </row>
    <row r="485" spans="2:11" ht="34.5" customHeight="1" x14ac:dyDescent="0.2">
      <c r="B485" s="106"/>
      <c r="C485" s="85"/>
      <c r="D485" s="208" t="s">
        <v>709</v>
      </c>
      <c r="E485" s="208"/>
      <c r="F485" s="208"/>
      <c r="G485" s="208"/>
      <c r="H485" s="208"/>
      <c r="I485" s="86" t="s">
        <v>710</v>
      </c>
      <c r="J485" s="96"/>
      <c r="K485" s="116">
        <f>K486+K489+K492</f>
        <v>587</v>
      </c>
    </row>
    <row r="486" spans="2:11" ht="20.25" customHeight="1" x14ac:dyDescent="0.2">
      <c r="B486" s="106"/>
      <c r="C486" s="85"/>
      <c r="D486" s="87"/>
      <c r="E486" s="204" t="s">
        <v>711</v>
      </c>
      <c r="F486" s="204"/>
      <c r="G486" s="204"/>
      <c r="H486" s="204"/>
      <c r="I486" s="88" t="s">
        <v>712</v>
      </c>
      <c r="J486" s="97"/>
      <c r="K486" s="117">
        <f>K487+K488</f>
        <v>150</v>
      </c>
    </row>
    <row r="487" spans="2:11" ht="21" customHeight="1" x14ac:dyDescent="0.2">
      <c r="B487" s="106"/>
      <c r="C487" s="85"/>
      <c r="D487" s="87"/>
      <c r="E487" s="89"/>
      <c r="F487" s="201" t="s">
        <v>516</v>
      </c>
      <c r="G487" s="202"/>
      <c r="H487" s="203"/>
      <c r="I487" s="90" t="s">
        <v>712</v>
      </c>
      <c r="J487" s="98" t="s">
        <v>517</v>
      </c>
      <c r="K487" s="118">
        <v>130</v>
      </c>
    </row>
    <row r="488" spans="2:11" ht="21" customHeight="1" x14ac:dyDescent="0.2">
      <c r="B488" s="106"/>
      <c r="C488" s="85"/>
      <c r="D488" s="87"/>
      <c r="E488" s="89"/>
      <c r="F488" s="201" t="s">
        <v>362</v>
      </c>
      <c r="G488" s="202"/>
      <c r="H488" s="203"/>
      <c r="I488" s="90" t="s">
        <v>712</v>
      </c>
      <c r="J488" s="98" t="s">
        <v>363</v>
      </c>
      <c r="K488" s="118">
        <v>20</v>
      </c>
    </row>
    <row r="489" spans="2:11" ht="33.75" customHeight="1" x14ac:dyDescent="0.2">
      <c r="B489" s="106"/>
      <c r="C489" s="85"/>
      <c r="D489" s="87"/>
      <c r="E489" s="204" t="s">
        <v>713</v>
      </c>
      <c r="F489" s="204"/>
      <c r="G489" s="204"/>
      <c r="H489" s="204"/>
      <c r="I489" s="88" t="s">
        <v>714</v>
      </c>
      <c r="J489" s="97"/>
      <c r="K489" s="117">
        <f>K491+K490</f>
        <v>266</v>
      </c>
    </row>
    <row r="490" spans="2:11" ht="15" customHeight="1" x14ac:dyDescent="0.2">
      <c r="B490" s="106"/>
      <c r="C490" s="85"/>
      <c r="D490" s="87"/>
      <c r="E490" s="89"/>
      <c r="F490" s="201" t="s">
        <v>516</v>
      </c>
      <c r="G490" s="202"/>
      <c r="H490" s="203"/>
      <c r="I490" s="90" t="s">
        <v>714</v>
      </c>
      <c r="J490" s="98" t="s">
        <v>517</v>
      </c>
      <c r="K490" s="118">
        <v>192</v>
      </c>
    </row>
    <row r="491" spans="2:11" ht="15" customHeight="1" x14ac:dyDescent="0.2">
      <c r="B491" s="106"/>
      <c r="C491" s="85"/>
      <c r="D491" s="87"/>
      <c r="E491" s="89"/>
      <c r="F491" s="201" t="s">
        <v>362</v>
      </c>
      <c r="G491" s="202"/>
      <c r="H491" s="203"/>
      <c r="I491" s="90" t="s">
        <v>714</v>
      </c>
      <c r="J491" s="98" t="s">
        <v>363</v>
      </c>
      <c r="K491" s="118">
        <v>74</v>
      </c>
    </row>
    <row r="492" spans="2:11" ht="36" customHeight="1" x14ac:dyDescent="0.2">
      <c r="B492" s="106"/>
      <c r="C492" s="85"/>
      <c r="D492" s="87"/>
      <c r="E492" s="204" t="s">
        <v>715</v>
      </c>
      <c r="F492" s="204"/>
      <c r="G492" s="204"/>
      <c r="H492" s="204"/>
      <c r="I492" s="88" t="s">
        <v>716</v>
      </c>
      <c r="J492" s="97"/>
      <c r="K492" s="117">
        <f>K493</f>
        <v>171</v>
      </c>
    </row>
    <row r="493" spans="2:11" ht="15" customHeight="1" x14ac:dyDescent="0.2">
      <c r="B493" s="106"/>
      <c r="C493" s="85"/>
      <c r="D493" s="87"/>
      <c r="E493" s="89"/>
      <c r="F493" s="201" t="s">
        <v>516</v>
      </c>
      <c r="G493" s="202"/>
      <c r="H493" s="203"/>
      <c r="I493" s="90" t="s">
        <v>716</v>
      </c>
      <c r="J493" s="98" t="s">
        <v>517</v>
      </c>
      <c r="K493" s="118">
        <v>171</v>
      </c>
    </row>
    <row r="494" spans="2:11" ht="36.75" customHeight="1" x14ac:dyDescent="0.2">
      <c r="B494" s="106"/>
      <c r="C494" s="85"/>
      <c r="D494" s="208" t="s">
        <v>717</v>
      </c>
      <c r="E494" s="208"/>
      <c r="F494" s="208"/>
      <c r="G494" s="208"/>
      <c r="H494" s="208"/>
      <c r="I494" s="86" t="s">
        <v>718</v>
      </c>
      <c r="J494" s="96"/>
      <c r="K494" s="116">
        <f>K495+K497+K499</f>
        <v>10903</v>
      </c>
    </row>
    <row r="495" spans="2:11" ht="15" customHeight="1" x14ac:dyDescent="0.2">
      <c r="B495" s="106"/>
      <c r="C495" s="85"/>
      <c r="D495" s="87"/>
      <c r="E495" s="204" t="s">
        <v>719</v>
      </c>
      <c r="F495" s="204"/>
      <c r="G495" s="204"/>
      <c r="H495" s="204"/>
      <c r="I495" s="88" t="s">
        <v>720</v>
      </c>
      <c r="J495" s="97"/>
      <c r="K495" s="117">
        <f>K496</f>
        <v>1896.5</v>
      </c>
    </row>
    <row r="496" spans="2:11" ht="24.75" customHeight="1" x14ac:dyDescent="0.2">
      <c r="B496" s="106"/>
      <c r="C496" s="85"/>
      <c r="D496" s="87"/>
      <c r="E496" s="89"/>
      <c r="F496" s="201" t="s">
        <v>1024</v>
      </c>
      <c r="G496" s="202"/>
      <c r="H496" s="203"/>
      <c r="I496" s="90" t="s">
        <v>720</v>
      </c>
      <c r="J496" s="98" t="s">
        <v>355</v>
      </c>
      <c r="K496" s="118">
        <f>9750+1896.5-450-9300</f>
        <v>1896.5</v>
      </c>
    </row>
    <row r="497" spans="2:11" ht="19.5" customHeight="1" x14ac:dyDescent="0.2">
      <c r="B497" s="106"/>
      <c r="C497" s="85"/>
      <c r="D497" s="87"/>
      <c r="E497" s="204" t="s">
        <v>721</v>
      </c>
      <c r="F497" s="204"/>
      <c r="G497" s="204"/>
      <c r="H497" s="204"/>
      <c r="I497" s="88" t="s">
        <v>722</v>
      </c>
      <c r="J497" s="97"/>
      <c r="K497" s="117">
        <f>K498</f>
        <v>5930.5</v>
      </c>
    </row>
    <row r="498" spans="2:11" ht="37.5" customHeight="1" x14ac:dyDescent="0.2">
      <c r="B498" s="106"/>
      <c r="C498" s="85"/>
      <c r="D498" s="87"/>
      <c r="E498" s="89"/>
      <c r="F498" s="201" t="s">
        <v>465</v>
      </c>
      <c r="G498" s="202"/>
      <c r="H498" s="203"/>
      <c r="I498" s="90" t="s">
        <v>722</v>
      </c>
      <c r="J498" s="98" t="s">
        <v>466</v>
      </c>
      <c r="K498" s="118">
        <f>7910-1979.5</f>
        <v>5930.5</v>
      </c>
    </row>
    <row r="499" spans="2:11" ht="34.5" customHeight="1" x14ac:dyDescent="0.2">
      <c r="B499" s="106"/>
      <c r="C499" s="85"/>
      <c r="D499" s="87"/>
      <c r="E499" s="204" t="s">
        <v>723</v>
      </c>
      <c r="F499" s="204"/>
      <c r="G499" s="204"/>
      <c r="H499" s="204"/>
      <c r="I499" s="88" t="s">
        <v>724</v>
      </c>
      <c r="J499" s="97"/>
      <c r="K499" s="117">
        <f>K500</f>
        <v>3076</v>
      </c>
    </row>
    <row r="500" spans="2:11" ht="19.5" customHeight="1" x14ac:dyDescent="0.2">
      <c r="B500" s="106"/>
      <c r="C500" s="85"/>
      <c r="D500" s="87"/>
      <c r="E500" s="89"/>
      <c r="F500" s="201" t="s">
        <v>1024</v>
      </c>
      <c r="G500" s="202"/>
      <c r="H500" s="203"/>
      <c r="I500" s="90" t="s">
        <v>724</v>
      </c>
      <c r="J500" s="98" t="s">
        <v>355</v>
      </c>
      <c r="K500" s="118">
        <v>3076</v>
      </c>
    </row>
    <row r="501" spans="2:11" ht="52.5" customHeight="1" x14ac:dyDescent="0.2">
      <c r="B501" s="106"/>
      <c r="C501" s="85"/>
      <c r="D501" s="208" t="s">
        <v>969</v>
      </c>
      <c r="E501" s="208"/>
      <c r="F501" s="208"/>
      <c r="G501" s="208"/>
      <c r="H501" s="208"/>
      <c r="I501" s="86" t="s">
        <v>725</v>
      </c>
      <c r="J501" s="96"/>
      <c r="K501" s="116">
        <f>K502+K504</f>
        <v>35</v>
      </c>
    </row>
    <row r="502" spans="2:11" ht="15" customHeight="1" x14ac:dyDescent="0.2">
      <c r="B502" s="106"/>
      <c r="C502" s="85"/>
      <c r="D502" s="87"/>
      <c r="E502" s="204" t="s">
        <v>726</v>
      </c>
      <c r="F502" s="204"/>
      <c r="G502" s="204"/>
      <c r="H502" s="204"/>
      <c r="I502" s="88" t="s">
        <v>727</v>
      </c>
      <c r="J502" s="97"/>
      <c r="K502" s="117">
        <f>K503</f>
        <v>15</v>
      </c>
    </row>
    <row r="503" spans="2:11" ht="24.75" customHeight="1" x14ac:dyDescent="0.2">
      <c r="B503" s="106"/>
      <c r="C503" s="85"/>
      <c r="D503" s="87"/>
      <c r="E503" s="89"/>
      <c r="F503" s="201" t="s">
        <v>1024</v>
      </c>
      <c r="G503" s="202"/>
      <c r="H503" s="203"/>
      <c r="I503" s="90" t="s">
        <v>727</v>
      </c>
      <c r="J503" s="98" t="s">
        <v>355</v>
      </c>
      <c r="K503" s="118">
        <v>15</v>
      </c>
    </row>
    <row r="504" spans="2:11" ht="48" customHeight="1" x14ac:dyDescent="0.2">
      <c r="B504" s="106"/>
      <c r="C504" s="85"/>
      <c r="D504" s="87"/>
      <c r="E504" s="204" t="s">
        <v>728</v>
      </c>
      <c r="F504" s="204"/>
      <c r="G504" s="204"/>
      <c r="H504" s="204"/>
      <c r="I504" s="88" t="s">
        <v>729</v>
      </c>
      <c r="J504" s="97"/>
      <c r="K504" s="117">
        <f>K505</f>
        <v>20</v>
      </c>
    </row>
    <row r="505" spans="2:11" ht="18" customHeight="1" x14ac:dyDescent="0.2">
      <c r="B505" s="106"/>
      <c r="C505" s="85"/>
      <c r="D505" s="87"/>
      <c r="E505" s="89"/>
      <c r="F505" s="201" t="s">
        <v>516</v>
      </c>
      <c r="G505" s="202"/>
      <c r="H505" s="203"/>
      <c r="I505" s="90" t="s">
        <v>729</v>
      </c>
      <c r="J505" s="98" t="s">
        <v>517</v>
      </c>
      <c r="K505" s="118">
        <v>20</v>
      </c>
    </row>
    <row r="506" spans="2:11" ht="17.25" customHeight="1" x14ac:dyDescent="0.2">
      <c r="B506" s="106"/>
      <c r="C506" s="85"/>
      <c r="D506" s="208" t="s">
        <v>730</v>
      </c>
      <c r="E506" s="208"/>
      <c r="F506" s="208"/>
      <c r="G506" s="208"/>
      <c r="H506" s="208"/>
      <c r="I506" s="86" t="s">
        <v>731</v>
      </c>
      <c r="J506" s="96"/>
      <c r="K506" s="116">
        <f>K507+K509+K512</f>
        <v>243</v>
      </c>
    </row>
    <row r="507" spans="2:11" ht="48.75" customHeight="1" x14ac:dyDescent="0.2">
      <c r="B507" s="106"/>
      <c r="C507" s="85"/>
      <c r="D507" s="87"/>
      <c r="E507" s="204" t="s">
        <v>732</v>
      </c>
      <c r="F507" s="204"/>
      <c r="G507" s="204"/>
      <c r="H507" s="204"/>
      <c r="I507" s="88" t="s">
        <v>733</v>
      </c>
      <c r="J507" s="97"/>
      <c r="K507" s="117">
        <f>K508</f>
        <v>90</v>
      </c>
    </row>
    <row r="508" spans="2:11" ht="15" customHeight="1" x14ac:dyDescent="0.2">
      <c r="B508" s="106"/>
      <c r="C508" s="85"/>
      <c r="D508" s="87"/>
      <c r="E508" s="89"/>
      <c r="F508" s="201" t="s">
        <v>516</v>
      </c>
      <c r="G508" s="202"/>
      <c r="H508" s="203"/>
      <c r="I508" s="90" t="s">
        <v>733</v>
      </c>
      <c r="J508" s="98" t="s">
        <v>517</v>
      </c>
      <c r="K508" s="118">
        <v>90</v>
      </c>
    </row>
    <row r="509" spans="2:11" ht="39" customHeight="1" x14ac:dyDescent="0.2">
      <c r="B509" s="106"/>
      <c r="C509" s="85"/>
      <c r="D509" s="87"/>
      <c r="E509" s="204" t="s">
        <v>734</v>
      </c>
      <c r="F509" s="204"/>
      <c r="G509" s="204"/>
      <c r="H509" s="204"/>
      <c r="I509" s="88" t="s">
        <v>735</v>
      </c>
      <c r="J509" s="97"/>
      <c r="K509" s="117">
        <f>K510+K511</f>
        <v>34</v>
      </c>
    </row>
    <row r="510" spans="2:11" ht="15" customHeight="1" x14ac:dyDescent="0.2">
      <c r="B510" s="106"/>
      <c r="C510" s="85"/>
      <c r="D510" s="87"/>
      <c r="E510" s="89"/>
      <c r="F510" s="201" t="s">
        <v>516</v>
      </c>
      <c r="G510" s="202"/>
      <c r="H510" s="203"/>
      <c r="I510" s="90" t="s">
        <v>735</v>
      </c>
      <c r="J510" s="98" t="s">
        <v>517</v>
      </c>
      <c r="K510" s="118">
        <v>5</v>
      </c>
    </row>
    <row r="511" spans="2:11" ht="15" customHeight="1" x14ac:dyDescent="0.2">
      <c r="B511" s="106"/>
      <c r="C511" s="85"/>
      <c r="D511" s="87"/>
      <c r="E511" s="89"/>
      <c r="F511" s="201" t="s">
        <v>362</v>
      </c>
      <c r="G511" s="202"/>
      <c r="H511" s="203"/>
      <c r="I511" s="90" t="s">
        <v>735</v>
      </c>
      <c r="J511" s="98" t="s">
        <v>363</v>
      </c>
      <c r="K511" s="118">
        <v>29</v>
      </c>
    </row>
    <row r="512" spans="2:11" ht="48.75" customHeight="1" x14ac:dyDescent="0.2">
      <c r="B512" s="106"/>
      <c r="C512" s="85"/>
      <c r="D512" s="87"/>
      <c r="E512" s="204" t="s">
        <v>736</v>
      </c>
      <c r="F512" s="204"/>
      <c r="G512" s="204"/>
      <c r="H512" s="204"/>
      <c r="I512" s="88" t="s">
        <v>737</v>
      </c>
      <c r="J512" s="97"/>
      <c r="K512" s="117">
        <f>K513</f>
        <v>119</v>
      </c>
    </row>
    <row r="513" spans="2:11" ht="15" customHeight="1" x14ac:dyDescent="0.2">
      <c r="B513" s="106"/>
      <c r="C513" s="85"/>
      <c r="D513" s="87"/>
      <c r="E513" s="89"/>
      <c r="F513" s="201" t="s">
        <v>516</v>
      </c>
      <c r="G513" s="202"/>
      <c r="H513" s="203"/>
      <c r="I513" s="90" t="s">
        <v>737</v>
      </c>
      <c r="J513" s="98" t="s">
        <v>517</v>
      </c>
      <c r="K513" s="118">
        <v>119</v>
      </c>
    </row>
    <row r="514" spans="2:11" ht="35.25" customHeight="1" x14ac:dyDescent="0.2">
      <c r="B514" s="106"/>
      <c r="C514" s="85"/>
      <c r="D514" s="208" t="s">
        <v>738</v>
      </c>
      <c r="E514" s="208"/>
      <c r="F514" s="208"/>
      <c r="G514" s="208"/>
      <c r="H514" s="208"/>
      <c r="I514" s="86" t="s">
        <v>739</v>
      </c>
      <c r="J514" s="96"/>
      <c r="K514" s="116">
        <f>K515</f>
        <v>10</v>
      </c>
    </row>
    <row r="515" spans="2:11" ht="18" customHeight="1" x14ac:dyDescent="0.2">
      <c r="B515" s="106"/>
      <c r="C515" s="85"/>
      <c r="D515" s="87"/>
      <c r="E515" s="204" t="s">
        <v>740</v>
      </c>
      <c r="F515" s="204"/>
      <c r="G515" s="204"/>
      <c r="H515" s="204"/>
      <c r="I515" s="88" t="s">
        <v>741</v>
      </c>
      <c r="J515" s="97"/>
      <c r="K515" s="117">
        <f>K516</f>
        <v>10</v>
      </c>
    </row>
    <row r="516" spans="2:11" ht="15" customHeight="1" x14ac:dyDescent="0.2">
      <c r="B516" s="106"/>
      <c r="C516" s="85"/>
      <c r="D516" s="87"/>
      <c r="E516" s="89"/>
      <c r="F516" s="201" t="s">
        <v>516</v>
      </c>
      <c r="G516" s="202"/>
      <c r="H516" s="203"/>
      <c r="I516" s="90" t="s">
        <v>741</v>
      </c>
      <c r="J516" s="98" t="s">
        <v>517</v>
      </c>
      <c r="K516" s="118">
        <v>10</v>
      </c>
    </row>
    <row r="517" spans="2:11" ht="49.5" customHeight="1" x14ac:dyDescent="0.2">
      <c r="B517" s="106"/>
      <c r="C517" s="205" t="s">
        <v>742</v>
      </c>
      <c r="D517" s="205"/>
      <c r="E517" s="205"/>
      <c r="F517" s="205"/>
      <c r="G517" s="205"/>
      <c r="H517" s="205"/>
      <c r="I517" s="84" t="s">
        <v>743</v>
      </c>
      <c r="J517" s="95"/>
      <c r="K517" s="115">
        <f>K518+K522+K525</f>
        <v>18470.399999999998</v>
      </c>
    </row>
    <row r="518" spans="2:11" ht="32.25" customHeight="1" x14ac:dyDescent="0.2">
      <c r="B518" s="106"/>
      <c r="C518" s="85"/>
      <c r="D518" s="208" t="s">
        <v>744</v>
      </c>
      <c r="E518" s="208"/>
      <c r="F518" s="208"/>
      <c r="G518" s="208"/>
      <c r="H518" s="208"/>
      <c r="I518" s="86" t="s">
        <v>745</v>
      </c>
      <c r="J518" s="96"/>
      <c r="K518" s="116">
        <f>K519</f>
        <v>1000</v>
      </c>
    </row>
    <row r="519" spans="2:11" ht="36" customHeight="1" x14ac:dyDescent="0.2">
      <c r="B519" s="106"/>
      <c r="C519" s="85"/>
      <c r="D519" s="87"/>
      <c r="E519" s="212" t="s">
        <v>746</v>
      </c>
      <c r="F519" s="212"/>
      <c r="G519" s="212"/>
      <c r="H519" s="212"/>
      <c r="I519" s="88" t="s">
        <v>747</v>
      </c>
      <c r="J519" s="97"/>
      <c r="K519" s="117">
        <f>K521+K520</f>
        <v>1000</v>
      </c>
    </row>
    <row r="520" spans="2:11" ht="20.25" customHeight="1" x14ac:dyDescent="0.2">
      <c r="B520" s="106"/>
      <c r="C520" s="85"/>
      <c r="D520" s="87"/>
      <c r="E520" s="89"/>
      <c r="F520" s="187"/>
      <c r="G520" s="228" t="s">
        <v>1024</v>
      </c>
      <c r="H520" s="229"/>
      <c r="I520" s="181" t="s">
        <v>747</v>
      </c>
      <c r="J520" s="182">
        <v>244</v>
      </c>
      <c r="K520" s="183">
        <v>406</v>
      </c>
    </row>
    <row r="521" spans="2:11" ht="15" customHeight="1" x14ac:dyDescent="0.2">
      <c r="B521" s="106"/>
      <c r="C521" s="85"/>
      <c r="D521" s="87"/>
      <c r="E521" s="89"/>
      <c r="F521" s="201" t="s">
        <v>748</v>
      </c>
      <c r="G521" s="202"/>
      <c r="H521" s="203"/>
      <c r="I521" s="90" t="s">
        <v>747</v>
      </c>
      <c r="J521" s="98" t="s">
        <v>749</v>
      </c>
      <c r="K521" s="118">
        <v>594</v>
      </c>
    </row>
    <row r="522" spans="2:11" ht="25.5" customHeight="1" x14ac:dyDescent="0.2">
      <c r="B522" s="106"/>
      <c r="C522" s="85"/>
      <c r="D522" s="208" t="s">
        <v>750</v>
      </c>
      <c r="E522" s="208"/>
      <c r="F522" s="208"/>
      <c r="G522" s="208"/>
      <c r="H522" s="208"/>
      <c r="I522" s="86" t="s">
        <v>751</v>
      </c>
      <c r="J522" s="96"/>
      <c r="K522" s="116">
        <f>K523</f>
        <v>160</v>
      </c>
    </row>
    <row r="523" spans="2:11" ht="33.75" customHeight="1" x14ac:dyDescent="0.2">
      <c r="B523" s="106"/>
      <c r="C523" s="85"/>
      <c r="D523" s="87"/>
      <c r="E523" s="204" t="s">
        <v>752</v>
      </c>
      <c r="F523" s="204"/>
      <c r="G523" s="204"/>
      <c r="H523" s="204"/>
      <c r="I523" s="88" t="s">
        <v>753</v>
      </c>
      <c r="J523" s="97"/>
      <c r="K523" s="117">
        <f>K524</f>
        <v>160</v>
      </c>
    </row>
    <row r="524" spans="2:11" ht="20.25" customHeight="1" x14ac:dyDescent="0.2">
      <c r="B524" s="106"/>
      <c r="C524" s="85"/>
      <c r="D524" s="87"/>
      <c r="E524" s="89"/>
      <c r="F524" s="201" t="s">
        <v>1024</v>
      </c>
      <c r="G524" s="202"/>
      <c r="H524" s="203"/>
      <c r="I524" s="90" t="s">
        <v>753</v>
      </c>
      <c r="J524" s="98" t="s">
        <v>355</v>
      </c>
      <c r="K524" s="118">
        <v>160</v>
      </c>
    </row>
    <row r="525" spans="2:11" ht="48" customHeight="1" x14ac:dyDescent="0.2">
      <c r="B525" s="106"/>
      <c r="C525" s="85"/>
      <c r="D525" s="208" t="s">
        <v>970</v>
      </c>
      <c r="E525" s="208"/>
      <c r="F525" s="208"/>
      <c r="G525" s="208"/>
      <c r="H525" s="208"/>
      <c r="I525" s="86" t="s">
        <v>754</v>
      </c>
      <c r="J525" s="96"/>
      <c r="K525" s="116">
        <f>K526+K535</f>
        <v>17310.399999999998</v>
      </c>
    </row>
    <row r="526" spans="2:11" ht="45.75" customHeight="1" x14ac:dyDescent="0.2">
      <c r="B526" s="106"/>
      <c r="C526" s="85"/>
      <c r="D526" s="87"/>
      <c r="E526" s="204" t="s">
        <v>994</v>
      </c>
      <c r="F526" s="204"/>
      <c r="G526" s="204"/>
      <c r="H526" s="204"/>
      <c r="I526" s="88" t="s">
        <v>755</v>
      </c>
      <c r="J526" s="97"/>
      <c r="K526" s="117">
        <f>K527+K528+K529+K530+K531+K534+K532+K533</f>
        <v>17214.399999999998</v>
      </c>
    </row>
    <row r="527" spans="2:11" ht="15" customHeight="1" x14ac:dyDescent="0.2">
      <c r="B527" s="106"/>
      <c r="C527" s="85"/>
      <c r="D527" s="87"/>
      <c r="E527" s="89"/>
      <c r="F527" s="201" t="s">
        <v>459</v>
      </c>
      <c r="G527" s="202"/>
      <c r="H527" s="203"/>
      <c r="I527" s="90" t="s">
        <v>755</v>
      </c>
      <c r="J527" s="98" t="s">
        <v>460</v>
      </c>
      <c r="K527" s="118">
        <v>10683.3</v>
      </c>
    </row>
    <row r="528" spans="2:11" ht="21.75" customHeight="1" x14ac:dyDescent="0.2">
      <c r="B528" s="106"/>
      <c r="C528" s="85"/>
      <c r="D528" s="87"/>
      <c r="E528" s="89"/>
      <c r="F528" s="201" t="s">
        <v>461</v>
      </c>
      <c r="G528" s="202"/>
      <c r="H528" s="203"/>
      <c r="I528" s="90" t="s">
        <v>755</v>
      </c>
      <c r="J528" s="98" t="s">
        <v>462</v>
      </c>
      <c r="K528" s="118">
        <v>2.2999999999999998</v>
      </c>
    </row>
    <row r="529" spans="2:11" ht="35.25" customHeight="1" x14ac:dyDescent="0.2">
      <c r="B529" s="106"/>
      <c r="C529" s="85"/>
      <c r="D529" s="87"/>
      <c r="E529" s="89"/>
      <c r="F529" s="201" t="s">
        <v>463</v>
      </c>
      <c r="G529" s="202"/>
      <c r="H529" s="203"/>
      <c r="I529" s="90" t="s">
        <v>755</v>
      </c>
      <c r="J529" s="98" t="s">
        <v>464</v>
      </c>
      <c r="K529" s="118">
        <v>3226.3</v>
      </c>
    </row>
    <row r="530" spans="2:11" ht="33.75" customHeight="1" x14ac:dyDescent="0.2">
      <c r="B530" s="106"/>
      <c r="C530" s="85"/>
      <c r="D530" s="87"/>
      <c r="E530" s="89"/>
      <c r="F530" s="201" t="s">
        <v>465</v>
      </c>
      <c r="G530" s="202"/>
      <c r="H530" s="203"/>
      <c r="I530" s="90" t="s">
        <v>755</v>
      </c>
      <c r="J530" s="98" t="s">
        <v>466</v>
      </c>
      <c r="K530" s="118">
        <v>175.7</v>
      </c>
    </row>
    <row r="531" spans="2:11" ht="22.5" customHeight="1" x14ac:dyDescent="0.2">
      <c r="B531" s="106"/>
      <c r="C531" s="85"/>
      <c r="D531" s="87"/>
      <c r="E531" s="89"/>
      <c r="F531" s="201" t="s">
        <v>1024</v>
      </c>
      <c r="G531" s="202"/>
      <c r="H531" s="203"/>
      <c r="I531" s="90" t="s">
        <v>755</v>
      </c>
      <c r="J531" s="98" t="s">
        <v>355</v>
      </c>
      <c r="K531" s="118">
        <v>2988.6</v>
      </c>
    </row>
    <row r="532" spans="2:11" ht="22.5" customHeight="1" x14ac:dyDescent="0.2">
      <c r="B532" s="106"/>
      <c r="C532" s="85"/>
      <c r="D532" s="87"/>
      <c r="E532" s="89"/>
      <c r="F532" s="124"/>
      <c r="G532" s="195" t="s">
        <v>467</v>
      </c>
      <c r="H532" s="196"/>
      <c r="I532" s="90" t="s">
        <v>755</v>
      </c>
      <c r="J532" s="98">
        <v>851</v>
      </c>
      <c r="K532" s="118">
        <v>38.299999999999997</v>
      </c>
    </row>
    <row r="533" spans="2:11" ht="18" customHeight="1" x14ac:dyDescent="0.2">
      <c r="B533" s="106"/>
      <c r="C533" s="85"/>
      <c r="D533" s="87"/>
      <c r="E533" s="89"/>
      <c r="F533" s="124"/>
      <c r="G533" s="195" t="s">
        <v>36</v>
      </c>
      <c r="H533" s="196"/>
      <c r="I533" s="90" t="s">
        <v>755</v>
      </c>
      <c r="J533" s="98">
        <v>852</v>
      </c>
      <c r="K533" s="118">
        <v>86.4</v>
      </c>
    </row>
    <row r="534" spans="2:11" ht="15" customHeight="1" x14ac:dyDescent="0.2">
      <c r="B534" s="106"/>
      <c r="C534" s="85"/>
      <c r="D534" s="87"/>
      <c r="E534" s="89"/>
      <c r="F534" s="201" t="s">
        <v>368</v>
      </c>
      <c r="G534" s="202"/>
      <c r="H534" s="203"/>
      <c r="I534" s="90" t="s">
        <v>755</v>
      </c>
      <c r="J534" s="98" t="s">
        <v>369</v>
      </c>
      <c r="K534" s="118">
        <v>13.5</v>
      </c>
    </row>
    <row r="535" spans="2:11" ht="57.75" customHeight="1" x14ac:dyDescent="0.2">
      <c r="B535" s="106"/>
      <c r="C535" s="85"/>
      <c r="D535" s="87"/>
      <c r="E535" s="204" t="s">
        <v>993</v>
      </c>
      <c r="F535" s="204"/>
      <c r="G535" s="204"/>
      <c r="H535" s="204"/>
      <c r="I535" s="88" t="s">
        <v>756</v>
      </c>
      <c r="J535" s="97"/>
      <c r="K535" s="117">
        <f>K536</f>
        <v>96</v>
      </c>
    </row>
    <row r="536" spans="2:11" ht="21.75" customHeight="1" x14ac:dyDescent="0.2">
      <c r="B536" s="106"/>
      <c r="C536" s="85"/>
      <c r="D536" s="87"/>
      <c r="E536" s="89"/>
      <c r="F536" s="201" t="s">
        <v>1024</v>
      </c>
      <c r="G536" s="202"/>
      <c r="H536" s="203"/>
      <c r="I536" s="90" t="s">
        <v>756</v>
      </c>
      <c r="J536" s="98" t="s">
        <v>355</v>
      </c>
      <c r="K536" s="118">
        <v>96</v>
      </c>
    </row>
    <row r="537" spans="2:11" ht="33.75" customHeight="1" x14ac:dyDescent="0.2">
      <c r="B537" s="106"/>
      <c r="C537" s="205" t="s">
        <v>757</v>
      </c>
      <c r="D537" s="205"/>
      <c r="E537" s="205"/>
      <c r="F537" s="205"/>
      <c r="G537" s="205"/>
      <c r="H537" s="205"/>
      <c r="I537" s="84" t="s">
        <v>758</v>
      </c>
      <c r="J537" s="95"/>
      <c r="K537" s="115">
        <f>K538</f>
        <v>1200</v>
      </c>
    </row>
    <row r="538" spans="2:11" ht="81" customHeight="1" x14ac:dyDescent="0.2">
      <c r="B538" s="106"/>
      <c r="C538" s="85"/>
      <c r="D538" s="208" t="s">
        <v>759</v>
      </c>
      <c r="E538" s="208"/>
      <c r="F538" s="208"/>
      <c r="G538" s="208"/>
      <c r="H538" s="208"/>
      <c r="I538" s="86" t="s">
        <v>760</v>
      </c>
      <c r="J538" s="96"/>
      <c r="K538" s="116">
        <f>K539+K541</f>
        <v>1200</v>
      </c>
    </row>
    <row r="539" spans="2:11" ht="66" customHeight="1" x14ac:dyDescent="0.2">
      <c r="B539" s="106"/>
      <c r="C539" s="85"/>
      <c r="D539" s="87"/>
      <c r="E539" s="204" t="s">
        <v>761</v>
      </c>
      <c r="F539" s="204"/>
      <c r="G539" s="204"/>
      <c r="H539" s="204"/>
      <c r="I539" s="88" t="s">
        <v>762</v>
      </c>
      <c r="J539" s="97"/>
      <c r="K539" s="117">
        <f>K540</f>
        <v>800</v>
      </c>
    </row>
    <row r="540" spans="2:11" ht="19.5" customHeight="1" x14ac:dyDescent="0.2">
      <c r="B540" s="106"/>
      <c r="C540" s="85"/>
      <c r="D540" s="87"/>
      <c r="E540" s="89"/>
      <c r="F540" s="201" t="s">
        <v>1024</v>
      </c>
      <c r="G540" s="202"/>
      <c r="H540" s="203"/>
      <c r="I540" s="90" t="s">
        <v>762</v>
      </c>
      <c r="J540" s="98" t="s">
        <v>355</v>
      </c>
      <c r="K540" s="118">
        <v>800</v>
      </c>
    </row>
    <row r="541" spans="2:11" ht="71.25" customHeight="1" x14ac:dyDescent="0.2">
      <c r="B541" s="106"/>
      <c r="C541" s="85"/>
      <c r="D541" s="87"/>
      <c r="E541" s="204" t="s">
        <v>763</v>
      </c>
      <c r="F541" s="204"/>
      <c r="G541" s="204"/>
      <c r="H541" s="204"/>
      <c r="I541" s="88" t="s">
        <v>764</v>
      </c>
      <c r="J541" s="97"/>
      <c r="K541" s="117">
        <f>K542</f>
        <v>400</v>
      </c>
    </row>
    <row r="542" spans="2:11" ht="22.5" customHeight="1" x14ac:dyDescent="0.2">
      <c r="B542" s="106"/>
      <c r="C542" s="85"/>
      <c r="D542" s="87"/>
      <c r="E542" s="89"/>
      <c r="F542" s="201" t="s">
        <v>1024</v>
      </c>
      <c r="G542" s="202"/>
      <c r="H542" s="203"/>
      <c r="I542" s="90" t="s">
        <v>764</v>
      </c>
      <c r="J542" s="98" t="s">
        <v>355</v>
      </c>
      <c r="K542" s="118">
        <v>400</v>
      </c>
    </row>
    <row r="543" spans="2:11" ht="36.75" customHeight="1" x14ac:dyDescent="0.2">
      <c r="B543" s="106"/>
      <c r="C543" s="205" t="s">
        <v>765</v>
      </c>
      <c r="D543" s="205"/>
      <c r="E543" s="205"/>
      <c r="F543" s="205"/>
      <c r="G543" s="205"/>
      <c r="H543" s="205"/>
      <c r="I543" s="84" t="s">
        <v>766</v>
      </c>
      <c r="J543" s="95"/>
      <c r="K543" s="115">
        <f>K544</f>
        <v>3526</v>
      </c>
    </row>
    <row r="544" spans="2:11" ht="19.5" customHeight="1" x14ac:dyDescent="0.2">
      <c r="B544" s="106"/>
      <c r="C544" s="85"/>
      <c r="D544" s="208" t="s">
        <v>767</v>
      </c>
      <c r="E544" s="208"/>
      <c r="F544" s="208"/>
      <c r="G544" s="208"/>
      <c r="H544" s="208"/>
      <c r="I544" s="86" t="s">
        <v>768</v>
      </c>
      <c r="J544" s="96"/>
      <c r="K544" s="116">
        <f>K545+K547+K549</f>
        <v>3526</v>
      </c>
    </row>
    <row r="545" spans="2:11" ht="36.75" customHeight="1" x14ac:dyDescent="0.2">
      <c r="B545" s="106"/>
      <c r="C545" s="85"/>
      <c r="D545" s="87"/>
      <c r="E545" s="204" t="s">
        <v>769</v>
      </c>
      <c r="F545" s="204"/>
      <c r="G545" s="204"/>
      <c r="H545" s="204"/>
      <c r="I545" s="88" t="s">
        <v>770</v>
      </c>
      <c r="J545" s="97"/>
      <c r="K545" s="117">
        <f>K546</f>
        <v>200</v>
      </c>
    </row>
    <row r="546" spans="2:11" ht="18.75" customHeight="1" x14ac:dyDescent="0.2">
      <c r="B546" s="106"/>
      <c r="C546" s="85"/>
      <c r="D546" s="87"/>
      <c r="E546" s="89"/>
      <c r="F546" s="201" t="s">
        <v>1024</v>
      </c>
      <c r="G546" s="202"/>
      <c r="H546" s="203"/>
      <c r="I546" s="90" t="s">
        <v>770</v>
      </c>
      <c r="J546" s="98" t="s">
        <v>355</v>
      </c>
      <c r="K546" s="118">
        <v>200</v>
      </c>
    </row>
    <row r="547" spans="2:11" ht="52.5" customHeight="1" x14ac:dyDescent="0.2">
      <c r="B547" s="106"/>
      <c r="C547" s="85"/>
      <c r="D547" s="87"/>
      <c r="E547" s="204" t="s">
        <v>771</v>
      </c>
      <c r="F547" s="204"/>
      <c r="G547" s="204"/>
      <c r="H547" s="204"/>
      <c r="I547" s="88" t="s">
        <v>772</v>
      </c>
      <c r="J547" s="97"/>
      <c r="K547" s="117">
        <f>K548</f>
        <v>2430</v>
      </c>
    </row>
    <row r="548" spans="2:11" ht="21.75" customHeight="1" x14ac:dyDescent="0.2">
      <c r="B548" s="106"/>
      <c r="C548" s="85"/>
      <c r="D548" s="87"/>
      <c r="E548" s="89"/>
      <c r="F548" s="201" t="s">
        <v>1024</v>
      </c>
      <c r="G548" s="202"/>
      <c r="H548" s="203"/>
      <c r="I548" s="90" t="s">
        <v>772</v>
      </c>
      <c r="J548" s="98" t="s">
        <v>355</v>
      </c>
      <c r="K548" s="118">
        <v>2430</v>
      </c>
    </row>
    <row r="549" spans="2:11" ht="52.5" customHeight="1" x14ac:dyDescent="0.2">
      <c r="B549" s="106"/>
      <c r="C549" s="85"/>
      <c r="D549" s="87"/>
      <c r="E549" s="89"/>
      <c r="F549" s="153"/>
      <c r="G549" s="195" t="s">
        <v>1025</v>
      </c>
      <c r="H549" s="196"/>
      <c r="I549" s="141" t="s">
        <v>1021</v>
      </c>
      <c r="J549" s="98"/>
      <c r="K549" s="118">
        <f>K550</f>
        <v>896</v>
      </c>
    </row>
    <row r="550" spans="2:11" ht="21.75" customHeight="1" x14ac:dyDescent="0.2">
      <c r="B550" s="106"/>
      <c r="C550" s="85"/>
      <c r="D550" s="87"/>
      <c r="E550" s="89"/>
      <c r="F550" s="153"/>
      <c r="G550" s="195" t="s">
        <v>1024</v>
      </c>
      <c r="H550" s="196"/>
      <c r="I550" s="141" t="s">
        <v>1021</v>
      </c>
      <c r="J550" s="98">
        <v>244</v>
      </c>
      <c r="K550" s="118">
        <v>896</v>
      </c>
    </row>
    <row r="551" spans="2:11" ht="33" customHeight="1" x14ac:dyDescent="0.2">
      <c r="B551" s="106"/>
      <c r="C551" s="205" t="s">
        <v>773</v>
      </c>
      <c r="D551" s="205"/>
      <c r="E551" s="205"/>
      <c r="F551" s="205"/>
      <c r="G551" s="205"/>
      <c r="H551" s="205"/>
      <c r="I551" s="84" t="s">
        <v>774</v>
      </c>
      <c r="J551" s="95"/>
      <c r="K551" s="115">
        <f>K552+K557</f>
        <v>1075</v>
      </c>
    </row>
    <row r="552" spans="2:11" ht="50.25" customHeight="1" x14ac:dyDescent="0.2">
      <c r="B552" s="106"/>
      <c r="C552" s="85"/>
      <c r="D552" s="208" t="s">
        <v>971</v>
      </c>
      <c r="E552" s="208"/>
      <c r="F552" s="208"/>
      <c r="G552" s="208"/>
      <c r="H552" s="208"/>
      <c r="I552" s="86" t="s">
        <v>775</v>
      </c>
      <c r="J552" s="96"/>
      <c r="K552" s="116">
        <f>K553+K555</f>
        <v>850</v>
      </c>
    </row>
    <row r="553" spans="2:11" ht="33" customHeight="1" x14ac:dyDescent="0.2">
      <c r="B553" s="106"/>
      <c r="C553" s="85"/>
      <c r="D553" s="87"/>
      <c r="E553" s="204" t="s">
        <v>776</v>
      </c>
      <c r="F553" s="204"/>
      <c r="G553" s="204"/>
      <c r="H553" s="204"/>
      <c r="I553" s="88" t="s">
        <v>777</v>
      </c>
      <c r="J553" s="97"/>
      <c r="K553" s="117">
        <f>K554</f>
        <v>300</v>
      </c>
    </row>
    <row r="554" spans="2:11" ht="23.25" customHeight="1" x14ac:dyDescent="0.2">
      <c r="B554" s="106"/>
      <c r="C554" s="85"/>
      <c r="D554" s="87"/>
      <c r="E554" s="89"/>
      <c r="F554" s="201" t="s">
        <v>1024</v>
      </c>
      <c r="G554" s="202"/>
      <c r="H554" s="203"/>
      <c r="I554" s="90" t="s">
        <v>777</v>
      </c>
      <c r="J554" s="98" t="s">
        <v>355</v>
      </c>
      <c r="K554" s="118">
        <v>300</v>
      </c>
    </row>
    <row r="555" spans="2:11" ht="51.75" customHeight="1" x14ac:dyDescent="0.2">
      <c r="B555" s="106"/>
      <c r="C555" s="85"/>
      <c r="D555" s="87"/>
      <c r="E555" s="204" t="s">
        <v>778</v>
      </c>
      <c r="F555" s="204"/>
      <c r="G555" s="204"/>
      <c r="H555" s="204"/>
      <c r="I555" s="88" t="s">
        <v>779</v>
      </c>
      <c r="J555" s="97"/>
      <c r="K555" s="117">
        <f>K556</f>
        <v>550</v>
      </c>
    </row>
    <row r="556" spans="2:11" ht="24" customHeight="1" x14ac:dyDescent="0.2">
      <c r="B556" s="106"/>
      <c r="C556" s="85"/>
      <c r="D556" s="87"/>
      <c r="E556" s="89"/>
      <c r="F556" s="201" t="s">
        <v>1024</v>
      </c>
      <c r="G556" s="202"/>
      <c r="H556" s="203"/>
      <c r="I556" s="90" t="s">
        <v>779</v>
      </c>
      <c r="J556" s="98" t="s">
        <v>355</v>
      </c>
      <c r="K556" s="118">
        <v>550</v>
      </c>
    </row>
    <row r="557" spans="2:11" ht="34.5" customHeight="1" x14ac:dyDescent="0.2">
      <c r="B557" s="106"/>
      <c r="C557" s="85"/>
      <c r="D557" s="208" t="s">
        <v>780</v>
      </c>
      <c r="E557" s="208"/>
      <c r="F557" s="208"/>
      <c r="G557" s="208"/>
      <c r="H557" s="208"/>
      <c r="I557" s="86" t="s">
        <v>781</v>
      </c>
      <c r="J557" s="96"/>
      <c r="K557" s="116">
        <f>K562+K558+K560</f>
        <v>225</v>
      </c>
    </row>
    <row r="558" spans="2:11" ht="72" customHeight="1" x14ac:dyDescent="0.2">
      <c r="B558" s="106"/>
      <c r="C558" s="85"/>
      <c r="D558" s="133"/>
      <c r="E558" s="144"/>
      <c r="F558" s="144"/>
      <c r="G558" s="223" t="s">
        <v>1011</v>
      </c>
      <c r="H558" s="225"/>
      <c r="I558" s="147" t="s">
        <v>1010</v>
      </c>
      <c r="J558" s="96"/>
      <c r="K558" s="116">
        <f>K559</f>
        <v>100</v>
      </c>
    </row>
    <row r="559" spans="2:11" ht="21" customHeight="1" x14ac:dyDescent="0.2">
      <c r="B559" s="106"/>
      <c r="C559" s="85"/>
      <c r="D559" s="133"/>
      <c r="E559" s="144"/>
      <c r="F559" s="144"/>
      <c r="G559" s="195" t="s">
        <v>1024</v>
      </c>
      <c r="H559" s="196"/>
      <c r="I559" s="147" t="s">
        <v>1010</v>
      </c>
      <c r="J559" s="96">
        <v>244</v>
      </c>
      <c r="K559" s="116">
        <v>100</v>
      </c>
    </row>
    <row r="560" spans="2:11" ht="18.75" customHeight="1" x14ac:dyDescent="0.2">
      <c r="B560" s="106"/>
      <c r="C560" s="85"/>
      <c r="D560" s="133"/>
      <c r="E560" s="144"/>
      <c r="F560" s="144"/>
      <c r="G560" s="223" t="s">
        <v>1013</v>
      </c>
      <c r="H560" s="225"/>
      <c r="I560" s="147" t="s">
        <v>1012</v>
      </c>
      <c r="J560" s="96"/>
      <c r="K560" s="116">
        <f>K561</f>
        <v>100</v>
      </c>
    </row>
    <row r="561" spans="2:11" ht="22.5" customHeight="1" x14ac:dyDescent="0.2">
      <c r="B561" s="106"/>
      <c r="C561" s="85"/>
      <c r="D561" s="133"/>
      <c r="E561" s="144"/>
      <c r="F561" s="144"/>
      <c r="G561" s="195" t="s">
        <v>1024</v>
      </c>
      <c r="H561" s="196"/>
      <c r="I561" s="147" t="s">
        <v>1012</v>
      </c>
      <c r="J561" s="96">
        <v>244</v>
      </c>
      <c r="K561" s="116">
        <v>100</v>
      </c>
    </row>
    <row r="562" spans="2:11" ht="55.5" customHeight="1" x14ac:dyDescent="0.2">
      <c r="B562" s="106"/>
      <c r="C562" s="85"/>
      <c r="D562" s="87"/>
      <c r="E562" s="204" t="s">
        <v>782</v>
      </c>
      <c r="F562" s="204"/>
      <c r="G562" s="204"/>
      <c r="H562" s="204"/>
      <c r="I562" s="88" t="s">
        <v>783</v>
      </c>
      <c r="J562" s="97"/>
      <c r="K562" s="117">
        <f>K563</f>
        <v>25</v>
      </c>
    </row>
    <row r="563" spans="2:11" ht="19.5" customHeight="1" x14ac:dyDescent="0.2">
      <c r="B563" s="106"/>
      <c r="C563" s="85"/>
      <c r="D563" s="87"/>
      <c r="E563" s="89"/>
      <c r="F563" s="201" t="s">
        <v>1024</v>
      </c>
      <c r="G563" s="202"/>
      <c r="H563" s="203"/>
      <c r="I563" s="90" t="s">
        <v>783</v>
      </c>
      <c r="J563" s="98" t="s">
        <v>355</v>
      </c>
      <c r="K563" s="118">
        <v>25</v>
      </c>
    </row>
    <row r="564" spans="2:11" ht="22.5" customHeight="1" x14ac:dyDescent="0.2">
      <c r="B564" s="206" t="s">
        <v>784</v>
      </c>
      <c r="C564" s="207"/>
      <c r="D564" s="207"/>
      <c r="E564" s="207"/>
      <c r="F564" s="207"/>
      <c r="G564" s="207"/>
      <c r="H564" s="207"/>
      <c r="I564" s="111" t="s">
        <v>785</v>
      </c>
      <c r="J564" s="112"/>
      <c r="K564" s="114">
        <f>K569+K576+K585+K589+K565+K593+K579</f>
        <v>56135.7</v>
      </c>
    </row>
    <row r="565" spans="2:11" ht="41.25" customHeight="1" x14ac:dyDescent="0.2">
      <c r="B565" s="128"/>
      <c r="C565" s="125"/>
      <c r="D565" s="125"/>
      <c r="E565" s="125"/>
      <c r="F565" s="125"/>
      <c r="G565" s="230" t="s">
        <v>977</v>
      </c>
      <c r="H565" s="231"/>
      <c r="I565" s="129" t="s">
        <v>974</v>
      </c>
      <c r="J565" s="130"/>
      <c r="K565" s="131">
        <f>K566</f>
        <v>8436.6</v>
      </c>
    </row>
    <row r="566" spans="2:11" ht="36" customHeight="1" x14ac:dyDescent="0.2">
      <c r="B566" s="128"/>
      <c r="C566" s="125"/>
      <c r="D566" s="125"/>
      <c r="E566" s="125"/>
      <c r="F566" s="125"/>
      <c r="G566" s="230" t="s">
        <v>989</v>
      </c>
      <c r="H566" s="231"/>
      <c r="I566" s="129" t="s">
        <v>975</v>
      </c>
      <c r="J566" s="130"/>
      <c r="K566" s="131">
        <f>K567</f>
        <v>8436.6</v>
      </c>
    </row>
    <row r="567" spans="2:11" ht="42.75" customHeight="1" x14ac:dyDescent="0.2">
      <c r="B567" s="128"/>
      <c r="C567" s="125"/>
      <c r="D567" s="125"/>
      <c r="E567" s="125"/>
      <c r="F567" s="125"/>
      <c r="G567" s="230" t="s">
        <v>985</v>
      </c>
      <c r="H567" s="231"/>
      <c r="I567" s="129" t="s">
        <v>976</v>
      </c>
      <c r="J567" s="130"/>
      <c r="K567" s="131">
        <f>K568</f>
        <v>8436.6</v>
      </c>
    </row>
    <row r="568" spans="2:11" s="67" customFormat="1" ht="37.5" customHeight="1" x14ac:dyDescent="0.2">
      <c r="B568" s="106"/>
      <c r="C568" s="132"/>
      <c r="D568" s="132"/>
      <c r="E568" s="132"/>
      <c r="F568" s="132"/>
      <c r="G568" s="230" t="s">
        <v>796</v>
      </c>
      <c r="H568" s="231"/>
      <c r="I568" s="129" t="s">
        <v>976</v>
      </c>
      <c r="J568" s="130">
        <v>412</v>
      </c>
      <c r="K568" s="131">
        <v>8436.6</v>
      </c>
    </row>
    <row r="569" spans="2:11" ht="24.75" customHeight="1" x14ac:dyDescent="0.2">
      <c r="B569" s="106"/>
      <c r="C569" s="205" t="s">
        <v>786</v>
      </c>
      <c r="D569" s="205"/>
      <c r="E569" s="205"/>
      <c r="F569" s="205"/>
      <c r="G569" s="205"/>
      <c r="H569" s="205"/>
      <c r="I569" s="84" t="s">
        <v>787</v>
      </c>
      <c r="J569" s="95"/>
      <c r="K569" s="115">
        <f>K570</f>
        <v>26185.4</v>
      </c>
    </row>
    <row r="570" spans="2:11" ht="46.5" customHeight="1" x14ac:dyDescent="0.2">
      <c r="B570" s="106"/>
      <c r="C570" s="85"/>
      <c r="D570" s="208" t="s">
        <v>788</v>
      </c>
      <c r="E570" s="208"/>
      <c r="F570" s="208"/>
      <c r="G570" s="208"/>
      <c r="H570" s="208"/>
      <c r="I570" s="86" t="s">
        <v>789</v>
      </c>
      <c r="J570" s="96"/>
      <c r="K570" s="116">
        <f>K571+K573</f>
        <v>26185.4</v>
      </c>
    </row>
    <row r="571" spans="2:11" ht="24.75" customHeight="1" x14ac:dyDescent="0.2">
      <c r="B571" s="106"/>
      <c r="C571" s="85"/>
      <c r="D571" s="87"/>
      <c r="E571" s="204" t="s">
        <v>1115</v>
      </c>
      <c r="F571" s="204"/>
      <c r="G571" s="204"/>
      <c r="H571" s="204"/>
      <c r="I571" s="174" t="s">
        <v>1114</v>
      </c>
      <c r="J571" s="97"/>
      <c r="K571" s="117">
        <f>K572</f>
        <v>9252.9</v>
      </c>
    </row>
    <row r="572" spans="2:11" ht="32.25" customHeight="1" x14ac:dyDescent="0.2">
      <c r="B572" s="106"/>
      <c r="C572" s="85"/>
      <c r="D572" s="87"/>
      <c r="E572" s="89"/>
      <c r="F572" s="201" t="s">
        <v>48</v>
      </c>
      <c r="G572" s="202"/>
      <c r="H572" s="203"/>
      <c r="I572" s="174" t="s">
        <v>1114</v>
      </c>
      <c r="J572" s="98">
        <v>313</v>
      </c>
      <c r="K572" s="118">
        <v>9252.9</v>
      </c>
    </row>
    <row r="573" spans="2:11" ht="23.25" customHeight="1" x14ac:dyDescent="0.2">
      <c r="B573" s="106"/>
      <c r="C573" s="85"/>
      <c r="D573" s="87"/>
      <c r="E573" s="89"/>
      <c r="F573" s="156"/>
      <c r="G573" s="195" t="s">
        <v>1116</v>
      </c>
      <c r="H573" s="196"/>
      <c r="I573" s="88" t="s">
        <v>1035</v>
      </c>
      <c r="J573" s="98"/>
      <c r="K573" s="118">
        <f>K574</f>
        <v>16932.5</v>
      </c>
    </row>
    <row r="574" spans="2:11" ht="32.25" customHeight="1" x14ac:dyDescent="0.2">
      <c r="B574" s="106"/>
      <c r="C574" s="85"/>
      <c r="D574" s="87"/>
      <c r="E574" s="89"/>
      <c r="F574" s="156"/>
      <c r="G574" s="195" t="s">
        <v>48</v>
      </c>
      <c r="H574" s="196"/>
      <c r="I574" s="88" t="s">
        <v>1035</v>
      </c>
      <c r="J574" s="98">
        <v>313</v>
      </c>
      <c r="K574" s="118">
        <v>16932.5</v>
      </c>
    </row>
    <row r="575" spans="2:11" ht="30.75" customHeight="1" x14ac:dyDescent="0.2">
      <c r="B575" s="106"/>
      <c r="C575" s="205" t="s">
        <v>790</v>
      </c>
      <c r="D575" s="205"/>
      <c r="E575" s="205"/>
      <c r="F575" s="205"/>
      <c r="G575" s="205"/>
      <c r="H575" s="205"/>
      <c r="I575" s="84" t="s">
        <v>791</v>
      </c>
      <c r="J575" s="95"/>
      <c r="K575" s="115">
        <f>K576</f>
        <v>20075</v>
      </c>
    </row>
    <row r="576" spans="2:11" ht="46.5" customHeight="1" x14ac:dyDescent="0.2">
      <c r="B576" s="106"/>
      <c r="C576" s="85"/>
      <c r="D576" s="208" t="s">
        <v>792</v>
      </c>
      <c r="E576" s="208"/>
      <c r="F576" s="208"/>
      <c r="G576" s="208"/>
      <c r="H576" s="208"/>
      <c r="I576" s="86" t="s">
        <v>793</v>
      </c>
      <c r="J576" s="96"/>
      <c r="K576" s="116">
        <f>K577</f>
        <v>20075</v>
      </c>
    </row>
    <row r="577" spans="2:11" ht="49.5" customHeight="1" x14ac:dyDescent="0.2">
      <c r="B577" s="106"/>
      <c r="C577" s="85"/>
      <c r="D577" s="87"/>
      <c r="E577" s="204" t="s">
        <v>794</v>
      </c>
      <c r="F577" s="204"/>
      <c r="G577" s="204"/>
      <c r="H577" s="204"/>
      <c r="I577" s="88" t="s">
        <v>795</v>
      </c>
      <c r="J577" s="97"/>
      <c r="K577" s="117">
        <f>K578</f>
        <v>20075</v>
      </c>
    </row>
    <row r="578" spans="2:11" ht="34.5" customHeight="1" x14ac:dyDescent="0.2">
      <c r="B578" s="106"/>
      <c r="C578" s="85"/>
      <c r="D578" s="87"/>
      <c r="E578" s="89"/>
      <c r="F578" s="213" t="s">
        <v>796</v>
      </c>
      <c r="G578" s="195"/>
      <c r="H578" s="196"/>
      <c r="I578" s="90" t="s">
        <v>795</v>
      </c>
      <c r="J578" s="98" t="s">
        <v>797</v>
      </c>
      <c r="K578" s="118">
        <v>20075</v>
      </c>
    </row>
    <row r="579" spans="2:11" ht="22.5" customHeight="1" x14ac:dyDescent="0.2">
      <c r="B579" s="106"/>
      <c r="C579" s="85"/>
      <c r="D579" s="87"/>
      <c r="E579" s="89"/>
      <c r="F579" s="167"/>
      <c r="G579" s="195" t="s">
        <v>1088</v>
      </c>
      <c r="H579" s="197"/>
      <c r="I579" s="141" t="s">
        <v>1084</v>
      </c>
      <c r="J579" s="98"/>
      <c r="K579" s="118">
        <f>K580</f>
        <v>154.6</v>
      </c>
    </row>
    <row r="580" spans="2:11" ht="34.5" customHeight="1" x14ac:dyDescent="0.2">
      <c r="B580" s="106"/>
      <c r="C580" s="85"/>
      <c r="D580" s="87"/>
      <c r="E580" s="89"/>
      <c r="F580" s="167"/>
      <c r="G580" s="195" t="s">
        <v>1089</v>
      </c>
      <c r="H580" s="197"/>
      <c r="I580" s="141" t="s">
        <v>1085</v>
      </c>
      <c r="J580" s="98"/>
      <c r="K580" s="118">
        <f>K581+K583</f>
        <v>154.6</v>
      </c>
    </row>
    <row r="581" spans="2:11" ht="61.5" customHeight="1" x14ac:dyDescent="0.2">
      <c r="B581" s="106"/>
      <c r="C581" s="85"/>
      <c r="D581" s="87"/>
      <c r="E581" s="89"/>
      <c r="F581" s="167"/>
      <c r="G581" s="195" t="s">
        <v>1090</v>
      </c>
      <c r="H581" s="197"/>
      <c r="I581" s="141" t="s">
        <v>1086</v>
      </c>
      <c r="J581" s="98"/>
      <c r="K581" s="118">
        <f>K582</f>
        <v>153</v>
      </c>
    </row>
    <row r="582" spans="2:11" ht="34.5" customHeight="1" x14ac:dyDescent="0.2">
      <c r="B582" s="106"/>
      <c r="C582" s="85"/>
      <c r="D582" s="87"/>
      <c r="E582" s="89"/>
      <c r="F582" s="167"/>
      <c r="G582" s="195" t="s">
        <v>48</v>
      </c>
      <c r="H582" s="196"/>
      <c r="I582" s="141" t="s">
        <v>1086</v>
      </c>
      <c r="J582" s="98">
        <v>313</v>
      </c>
      <c r="K582" s="118">
        <v>153</v>
      </c>
    </row>
    <row r="583" spans="2:11" ht="34.5" customHeight="1" x14ac:dyDescent="0.2">
      <c r="B583" s="106"/>
      <c r="C583" s="85"/>
      <c r="D583" s="87"/>
      <c r="E583" s="89"/>
      <c r="F583" s="167"/>
      <c r="G583" s="195" t="s">
        <v>1091</v>
      </c>
      <c r="H583" s="197"/>
      <c r="I583" s="141" t="s">
        <v>1087</v>
      </c>
      <c r="J583" s="98"/>
      <c r="K583" s="118">
        <f>K584</f>
        <v>1.6</v>
      </c>
    </row>
    <row r="584" spans="2:11" ht="34.5" customHeight="1" x14ac:dyDescent="0.2">
      <c r="B584" s="106"/>
      <c r="C584" s="85"/>
      <c r="D584" s="87"/>
      <c r="E584" s="89"/>
      <c r="F584" s="167"/>
      <c r="G584" s="195" t="s">
        <v>48</v>
      </c>
      <c r="H584" s="196"/>
      <c r="I584" s="141" t="s">
        <v>1087</v>
      </c>
      <c r="J584" s="98">
        <v>313</v>
      </c>
      <c r="K584" s="118">
        <v>1.6</v>
      </c>
    </row>
    <row r="585" spans="2:11" ht="30" customHeight="1" x14ac:dyDescent="0.2">
      <c r="B585" s="106"/>
      <c r="C585" s="205" t="s">
        <v>798</v>
      </c>
      <c r="D585" s="205"/>
      <c r="E585" s="205"/>
      <c r="F585" s="205"/>
      <c r="G585" s="205"/>
      <c r="H585" s="205"/>
      <c r="I585" s="84" t="s">
        <v>799</v>
      </c>
      <c r="J585" s="95"/>
      <c r="K585" s="115">
        <f>K586</f>
        <v>103.1</v>
      </c>
    </row>
    <row r="586" spans="2:11" ht="45.75" customHeight="1" x14ac:dyDescent="0.2">
      <c r="B586" s="106"/>
      <c r="C586" s="85"/>
      <c r="D586" s="208" t="s">
        <v>800</v>
      </c>
      <c r="E586" s="208"/>
      <c r="F586" s="208"/>
      <c r="G586" s="208"/>
      <c r="H586" s="208"/>
      <c r="I586" s="86" t="s">
        <v>801</v>
      </c>
      <c r="J586" s="96"/>
      <c r="K586" s="116">
        <f>K587</f>
        <v>103.1</v>
      </c>
    </row>
    <row r="587" spans="2:11" ht="54.75" customHeight="1" x14ac:dyDescent="0.2">
      <c r="B587" s="106"/>
      <c r="C587" s="85"/>
      <c r="D587" s="87"/>
      <c r="E587" s="204" t="s">
        <v>802</v>
      </c>
      <c r="F587" s="204"/>
      <c r="G587" s="204"/>
      <c r="H587" s="204"/>
      <c r="I587" s="88" t="s">
        <v>803</v>
      </c>
      <c r="J587" s="97"/>
      <c r="K587" s="117">
        <f>K588</f>
        <v>103.1</v>
      </c>
    </row>
    <row r="588" spans="2:11" ht="20.25" customHeight="1" x14ac:dyDescent="0.2">
      <c r="B588" s="106"/>
      <c r="C588" s="85"/>
      <c r="D588" s="87"/>
      <c r="E588" s="89"/>
      <c r="F588" s="201" t="s">
        <v>804</v>
      </c>
      <c r="G588" s="202"/>
      <c r="H588" s="203"/>
      <c r="I588" s="90" t="s">
        <v>803</v>
      </c>
      <c r="J588" s="98" t="s">
        <v>805</v>
      </c>
      <c r="K588" s="118">
        <v>103.1</v>
      </c>
    </row>
    <row r="589" spans="2:11" ht="40.5" customHeight="1" x14ac:dyDescent="0.2">
      <c r="B589" s="106"/>
      <c r="C589" s="205" t="s">
        <v>806</v>
      </c>
      <c r="D589" s="205"/>
      <c r="E589" s="205"/>
      <c r="F589" s="205"/>
      <c r="G589" s="205"/>
      <c r="H589" s="205"/>
      <c r="I589" s="84" t="s">
        <v>807</v>
      </c>
      <c r="J589" s="95"/>
      <c r="K589" s="115">
        <f>K590</f>
        <v>981</v>
      </c>
    </row>
    <row r="590" spans="2:11" ht="84" customHeight="1" x14ac:dyDescent="0.2">
      <c r="B590" s="106"/>
      <c r="C590" s="85"/>
      <c r="D590" s="208" t="s">
        <v>808</v>
      </c>
      <c r="E590" s="208"/>
      <c r="F590" s="208"/>
      <c r="G590" s="208"/>
      <c r="H590" s="208"/>
      <c r="I590" s="86" t="s">
        <v>809</v>
      </c>
      <c r="J590" s="96"/>
      <c r="K590" s="116">
        <f>K591</f>
        <v>981</v>
      </c>
    </row>
    <row r="591" spans="2:11" ht="66" customHeight="1" x14ac:dyDescent="0.2">
      <c r="B591" s="106"/>
      <c r="C591" s="85"/>
      <c r="D591" s="87"/>
      <c r="E591" s="204" t="s">
        <v>1058</v>
      </c>
      <c r="F591" s="204"/>
      <c r="G591" s="204"/>
      <c r="H591" s="204"/>
      <c r="I591" s="88" t="s">
        <v>810</v>
      </c>
      <c r="J591" s="97"/>
      <c r="K591" s="117">
        <f>K592</f>
        <v>981</v>
      </c>
    </row>
    <row r="592" spans="2:11" ht="37.5" customHeight="1" x14ac:dyDescent="0.2">
      <c r="B592" s="106"/>
      <c r="C592" s="85"/>
      <c r="D592" s="87"/>
      <c r="E592" s="89"/>
      <c r="F592" s="201" t="s">
        <v>504</v>
      </c>
      <c r="G592" s="202"/>
      <c r="H592" s="203"/>
      <c r="I592" s="90" t="s">
        <v>810</v>
      </c>
      <c r="J592" s="98" t="s">
        <v>505</v>
      </c>
      <c r="K592" s="118">
        <v>981</v>
      </c>
    </row>
    <row r="593" spans="2:11" ht="51.75" customHeight="1" x14ac:dyDescent="0.2">
      <c r="B593" s="106"/>
      <c r="C593" s="85"/>
      <c r="D593" s="87"/>
      <c r="E593" s="89"/>
      <c r="F593" s="162"/>
      <c r="G593" s="195" t="s">
        <v>1062</v>
      </c>
      <c r="H593" s="196"/>
      <c r="I593" s="141" t="s">
        <v>1059</v>
      </c>
      <c r="J593" s="98"/>
      <c r="K593" s="118">
        <f>K594</f>
        <v>200</v>
      </c>
    </row>
    <row r="594" spans="2:11" ht="54.75" customHeight="1" x14ac:dyDescent="0.2">
      <c r="B594" s="106"/>
      <c r="C594" s="85"/>
      <c r="D594" s="87"/>
      <c r="E594" s="89"/>
      <c r="F594" s="162"/>
      <c r="G594" s="195" t="s">
        <v>1063</v>
      </c>
      <c r="H594" s="196"/>
      <c r="I594" s="141" t="s">
        <v>1060</v>
      </c>
      <c r="J594" s="98"/>
      <c r="K594" s="118">
        <f>K595</f>
        <v>200</v>
      </c>
    </row>
    <row r="595" spans="2:11" ht="37.5" customHeight="1" x14ac:dyDescent="0.2">
      <c r="B595" s="106"/>
      <c r="C595" s="85"/>
      <c r="D595" s="87"/>
      <c r="E595" s="89"/>
      <c r="F595" s="162"/>
      <c r="G595" s="195" t="s">
        <v>1064</v>
      </c>
      <c r="H595" s="196"/>
      <c r="I595" s="141" t="s">
        <v>1061</v>
      </c>
      <c r="J595" s="98"/>
      <c r="K595" s="118">
        <f>K596+K597</f>
        <v>200</v>
      </c>
    </row>
    <row r="596" spans="2:11" ht="23.25" customHeight="1" x14ac:dyDescent="0.2">
      <c r="B596" s="106"/>
      <c r="C596" s="85"/>
      <c r="D596" s="87"/>
      <c r="E596" s="89"/>
      <c r="F596" s="162"/>
      <c r="G596" s="195" t="s">
        <v>1024</v>
      </c>
      <c r="H596" s="196"/>
      <c r="I596" s="141" t="s">
        <v>1061</v>
      </c>
      <c r="J596" s="98">
        <v>244</v>
      </c>
      <c r="K596" s="118">
        <v>175.6</v>
      </c>
    </row>
    <row r="597" spans="2:11" ht="23.25" customHeight="1" x14ac:dyDescent="0.2">
      <c r="B597" s="106"/>
      <c r="C597" s="85"/>
      <c r="D597" s="87"/>
      <c r="E597" s="89"/>
      <c r="F597" s="173"/>
      <c r="G597" s="195" t="s">
        <v>36</v>
      </c>
      <c r="H597" s="196"/>
      <c r="I597" s="141" t="s">
        <v>1061</v>
      </c>
      <c r="J597" s="98">
        <v>852</v>
      </c>
      <c r="K597" s="118">
        <v>24.4</v>
      </c>
    </row>
    <row r="598" spans="2:11" ht="34.5" customHeight="1" x14ac:dyDescent="0.2">
      <c r="B598" s="206" t="s">
        <v>811</v>
      </c>
      <c r="C598" s="207"/>
      <c r="D598" s="207"/>
      <c r="E598" s="207"/>
      <c r="F598" s="207"/>
      <c r="G598" s="207"/>
      <c r="H598" s="207"/>
      <c r="I598" s="111" t="s">
        <v>812</v>
      </c>
      <c r="J598" s="112"/>
      <c r="K598" s="114">
        <f>K599+K609+K636</f>
        <v>591661.4</v>
      </c>
    </row>
    <row r="599" spans="2:11" ht="21.75" customHeight="1" x14ac:dyDescent="0.2">
      <c r="B599" s="106"/>
      <c r="C599" s="205" t="s">
        <v>813</v>
      </c>
      <c r="D599" s="205"/>
      <c r="E599" s="205"/>
      <c r="F599" s="205"/>
      <c r="G599" s="205"/>
      <c r="H599" s="205"/>
      <c r="I599" s="84" t="s">
        <v>814</v>
      </c>
      <c r="J599" s="95"/>
      <c r="K599" s="115">
        <f>K600</f>
        <v>54572.3</v>
      </c>
    </row>
    <row r="600" spans="2:11" ht="48" customHeight="1" x14ac:dyDescent="0.2">
      <c r="B600" s="106"/>
      <c r="C600" s="85"/>
      <c r="D600" s="208" t="s">
        <v>815</v>
      </c>
      <c r="E600" s="208"/>
      <c r="F600" s="208"/>
      <c r="G600" s="208"/>
      <c r="H600" s="208"/>
      <c r="I600" s="86" t="s">
        <v>816</v>
      </c>
      <c r="J600" s="96"/>
      <c r="K600" s="116">
        <f>K605+K603+K607+K601</f>
        <v>54572.3</v>
      </c>
    </row>
    <row r="601" spans="2:11" ht="48" customHeight="1" x14ac:dyDescent="0.2">
      <c r="B601" s="106"/>
      <c r="C601" s="85"/>
      <c r="D601" s="133"/>
      <c r="E601" s="168"/>
      <c r="F601" s="168"/>
      <c r="G601" s="223" t="s">
        <v>1093</v>
      </c>
      <c r="H601" s="197"/>
      <c r="I601" s="147" t="s">
        <v>1092</v>
      </c>
      <c r="J601" s="96"/>
      <c r="K601" s="116">
        <f>K602</f>
        <v>29120</v>
      </c>
    </row>
    <row r="602" spans="2:11" ht="24.75" customHeight="1" x14ac:dyDescent="0.2">
      <c r="B602" s="106"/>
      <c r="C602" s="85"/>
      <c r="D602" s="133"/>
      <c r="E602" s="168"/>
      <c r="F602" s="168"/>
      <c r="G602" s="223" t="s">
        <v>1024</v>
      </c>
      <c r="H602" s="197"/>
      <c r="I602" s="147" t="s">
        <v>1092</v>
      </c>
      <c r="J602" s="96">
        <v>244</v>
      </c>
      <c r="K602" s="116">
        <v>29120</v>
      </c>
    </row>
    <row r="603" spans="2:11" ht="65.25" customHeight="1" x14ac:dyDescent="0.2">
      <c r="B603" s="106"/>
      <c r="C603" s="85"/>
      <c r="D603" s="133"/>
      <c r="E603" s="140"/>
      <c r="F603" s="140"/>
      <c r="G603" s="223" t="s">
        <v>1006</v>
      </c>
      <c r="H603" s="225"/>
      <c r="I603" s="86">
        <v>1010164090</v>
      </c>
      <c r="J603" s="96"/>
      <c r="K603" s="116">
        <f>K604</f>
        <v>19572.3</v>
      </c>
    </row>
    <row r="604" spans="2:11" ht="39" customHeight="1" x14ac:dyDescent="0.2">
      <c r="B604" s="106"/>
      <c r="C604" s="85"/>
      <c r="D604" s="133"/>
      <c r="E604" s="140"/>
      <c r="F604" s="140"/>
      <c r="G604" s="223" t="s">
        <v>580</v>
      </c>
      <c r="H604" s="225"/>
      <c r="I604" s="86">
        <v>1010164090</v>
      </c>
      <c r="J604" s="96">
        <v>414</v>
      </c>
      <c r="K604" s="116">
        <v>19572.3</v>
      </c>
    </row>
    <row r="605" spans="2:11" ht="35.25" customHeight="1" x14ac:dyDescent="0.2">
      <c r="B605" s="106"/>
      <c r="C605" s="85"/>
      <c r="D605" s="87"/>
      <c r="E605" s="204" t="s">
        <v>817</v>
      </c>
      <c r="F605" s="204"/>
      <c r="G605" s="204"/>
      <c r="H605" s="204"/>
      <c r="I605" s="88" t="s">
        <v>818</v>
      </c>
      <c r="J605" s="97"/>
      <c r="K605" s="117">
        <f>K606</f>
        <v>3060</v>
      </c>
    </row>
    <row r="606" spans="2:11" ht="18.75" customHeight="1" x14ac:dyDescent="0.2">
      <c r="B606" s="106"/>
      <c r="C606" s="85"/>
      <c r="D606" s="87"/>
      <c r="E606" s="89"/>
      <c r="F606" s="201" t="s">
        <v>1024</v>
      </c>
      <c r="G606" s="202"/>
      <c r="H606" s="203"/>
      <c r="I606" s="90" t="s">
        <v>818</v>
      </c>
      <c r="J606" s="98" t="s">
        <v>355</v>
      </c>
      <c r="K606" s="118">
        <v>3060</v>
      </c>
    </row>
    <row r="607" spans="2:11" ht="51" customHeight="1" x14ac:dyDescent="0.2">
      <c r="B607" s="106"/>
      <c r="C607" s="85"/>
      <c r="D607" s="87"/>
      <c r="E607" s="89"/>
      <c r="F607" s="162"/>
      <c r="G607" s="195" t="s">
        <v>1066</v>
      </c>
      <c r="H607" s="196"/>
      <c r="I607" s="90" t="s">
        <v>1065</v>
      </c>
      <c r="J607" s="98"/>
      <c r="K607" s="118">
        <f>K608</f>
        <v>2820</v>
      </c>
    </row>
    <row r="608" spans="2:11" ht="18.75" customHeight="1" x14ac:dyDescent="0.2">
      <c r="B608" s="106"/>
      <c r="C608" s="85"/>
      <c r="D608" s="87"/>
      <c r="E608" s="89"/>
      <c r="F608" s="162"/>
      <c r="G608" s="195" t="s">
        <v>1024</v>
      </c>
      <c r="H608" s="196"/>
      <c r="I608" s="90" t="s">
        <v>1065</v>
      </c>
      <c r="J608" s="98">
        <v>244</v>
      </c>
      <c r="K608" s="118">
        <v>2820</v>
      </c>
    </row>
    <row r="609" spans="2:11" ht="33.75" customHeight="1" x14ac:dyDescent="0.2">
      <c r="B609" s="106"/>
      <c r="C609" s="205" t="s">
        <v>819</v>
      </c>
      <c r="D609" s="205"/>
      <c r="E609" s="205"/>
      <c r="F609" s="205"/>
      <c r="G609" s="205"/>
      <c r="H609" s="205"/>
      <c r="I609" s="84" t="s">
        <v>820</v>
      </c>
      <c r="J609" s="95"/>
      <c r="K609" s="115">
        <f>K610+K621</f>
        <v>128778.8</v>
      </c>
    </row>
    <row r="610" spans="2:11" ht="54.75" customHeight="1" x14ac:dyDescent="0.2">
      <c r="B610" s="106"/>
      <c r="C610" s="85"/>
      <c r="D610" s="208" t="s">
        <v>821</v>
      </c>
      <c r="E610" s="208"/>
      <c r="F610" s="208"/>
      <c r="G610" s="208"/>
      <c r="H610" s="208"/>
      <c r="I610" s="86" t="s">
        <v>822</v>
      </c>
      <c r="J610" s="96"/>
      <c r="K610" s="116">
        <f>K619+K611+K613+K617+K615</f>
        <v>12089.8</v>
      </c>
    </row>
    <row r="611" spans="2:11" ht="24" customHeight="1" x14ac:dyDescent="0.2">
      <c r="B611" s="106"/>
      <c r="C611" s="85"/>
      <c r="D611" s="133"/>
      <c r="E611" s="126"/>
      <c r="F611" s="126"/>
      <c r="G611" s="223" t="s">
        <v>978</v>
      </c>
      <c r="H611" s="225"/>
      <c r="I611" s="86">
        <v>1020101030</v>
      </c>
      <c r="J611" s="96"/>
      <c r="K611" s="116">
        <f>K612</f>
        <v>98.9</v>
      </c>
    </row>
    <row r="612" spans="2:11" ht="18.75" customHeight="1" x14ac:dyDescent="0.2">
      <c r="B612" s="106"/>
      <c r="C612" s="85"/>
      <c r="D612" s="133"/>
      <c r="E612" s="126"/>
      <c r="F612" s="126"/>
      <c r="G612" s="195" t="s">
        <v>1024</v>
      </c>
      <c r="H612" s="196"/>
      <c r="I612" s="86">
        <v>1020101030</v>
      </c>
      <c r="J612" s="96">
        <v>244</v>
      </c>
      <c r="K612" s="116">
        <v>98.9</v>
      </c>
    </row>
    <row r="613" spans="2:11" ht="39.75" customHeight="1" x14ac:dyDescent="0.2">
      <c r="B613" s="106"/>
      <c r="C613" s="85"/>
      <c r="D613" s="133"/>
      <c r="E613" s="126"/>
      <c r="F613" s="126"/>
      <c r="G613" s="223" t="s">
        <v>979</v>
      </c>
      <c r="H613" s="225"/>
      <c r="I613" s="86">
        <v>1020102030</v>
      </c>
      <c r="J613" s="96"/>
      <c r="K613" s="116">
        <f>K614</f>
        <v>1930.9</v>
      </c>
    </row>
    <row r="614" spans="2:11" ht="21" customHeight="1" x14ac:dyDescent="0.2">
      <c r="B614" s="106"/>
      <c r="C614" s="85"/>
      <c r="D614" s="133"/>
      <c r="E614" s="126"/>
      <c r="F614" s="126"/>
      <c r="G614" s="195" t="s">
        <v>1024</v>
      </c>
      <c r="H614" s="196"/>
      <c r="I614" s="86">
        <v>1020102030</v>
      </c>
      <c r="J614" s="96">
        <v>244</v>
      </c>
      <c r="K614" s="116">
        <v>1930.9</v>
      </c>
    </row>
    <row r="615" spans="2:11" ht="39" customHeight="1" x14ac:dyDescent="0.2">
      <c r="B615" s="106"/>
      <c r="C615" s="85"/>
      <c r="D615" s="133"/>
      <c r="E615" s="170"/>
      <c r="F615" s="170"/>
      <c r="G615" s="213" t="s">
        <v>1108</v>
      </c>
      <c r="H615" s="197"/>
      <c r="I615" s="86">
        <v>1020164080</v>
      </c>
      <c r="J615" s="96"/>
      <c r="K615" s="116">
        <f>K616</f>
        <v>4027</v>
      </c>
    </row>
    <row r="616" spans="2:11" ht="21" customHeight="1" x14ac:dyDescent="0.2">
      <c r="B616" s="106"/>
      <c r="C616" s="85"/>
      <c r="D616" s="133"/>
      <c r="E616" s="170"/>
      <c r="F616" s="170"/>
      <c r="G616" s="195" t="s">
        <v>1024</v>
      </c>
      <c r="H616" s="196"/>
      <c r="I616" s="86">
        <v>1020164080</v>
      </c>
      <c r="J616" s="96">
        <v>244</v>
      </c>
      <c r="K616" s="116">
        <v>4027</v>
      </c>
    </row>
    <row r="617" spans="2:11" ht="24.75" customHeight="1" x14ac:dyDescent="0.2">
      <c r="B617" s="106"/>
      <c r="C617" s="85"/>
      <c r="D617" s="133"/>
      <c r="E617" s="164"/>
      <c r="F617" s="164"/>
      <c r="G617" s="213" t="s">
        <v>1079</v>
      </c>
      <c r="H617" s="196"/>
      <c r="I617" s="86" t="s">
        <v>1077</v>
      </c>
      <c r="J617" s="96"/>
      <c r="K617" s="116">
        <f>K618</f>
        <v>1033</v>
      </c>
    </row>
    <row r="618" spans="2:11" ht="21" customHeight="1" x14ac:dyDescent="0.2">
      <c r="B618" s="106"/>
      <c r="C618" s="85"/>
      <c r="D618" s="133"/>
      <c r="E618" s="164"/>
      <c r="F618" s="164"/>
      <c r="G618" s="195" t="s">
        <v>1024</v>
      </c>
      <c r="H618" s="196"/>
      <c r="I618" s="86" t="s">
        <v>1077</v>
      </c>
      <c r="J618" s="96">
        <v>244</v>
      </c>
      <c r="K618" s="116">
        <v>1033</v>
      </c>
    </row>
    <row r="619" spans="2:11" ht="35.25" customHeight="1" x14ac:dyDescent="0.2">
      <c r="B619" s="106"/>
      <c r="C619" s="85"/>
      <c r="D619" s="87"/>
      <c r="E619" s="204" t="s">
        <v>825</v>
      </c>
      <c r="F619" s="204"/>
      <c r="G619" s="204"/>
      <c r="H619" s="204"/>
      <c r="I619" s="88" t="s">
        <v>826</v>
      </c>
      <c r="J619" s="97"/>
      <c r="K619" s="117">
        <f>K620</f>
        <v>5000</v>
      </c>
    </row>
    <row r="620" spans="2:11" ht="34.5" customHeight="1" x14ac:dyDescent="0.2">
      <c r="B620" s="106"/>
      <c r="C620" s="85"/>
      <c r="D620" s="87"/>
      <c r="E620" s="89"/>
      <c r="F620" s="201" t="s">
        <v>580</v>
      </c>
      <c r="G620" s="202"/>
      <c r="H620" s="203"/>
      <c r="I620" s="90" t="s">
        <v>826</v>
      </c>
      <c r="J620" s="98" t="s">
        <v>581</v>
      </c>
      <c r="K620" s="118">
        <v>5000</v>
      </c>
    </row>
    <row r="621" spans="2:11" ht="33" customHeight="1" x14ac:dyDescent="0.2">
      <c r="B621" s="106"/>
      <c r="C621" s="85"/>
      <c r="D621" s="208" t="s">
        <v>827</v>
      </c>
      <c r="E621" s="208"/>
      <c r="F621" s="208"/>
      <c r="G621" s="208"/>
      <c r="H621" s="208"/>
      <c r="I621" s="86" t="s">
        <v>828</v>
      </c>
      <c r="J621" s="96"/>
      <c r="K621" s="116">
        <f>K622+K624+K632+K626+K628+K630</f>
        <v>116689</v>
      </c>
    </row>
    <row r="622" spans="2:11" ht="22.5" customHeight="1" x14ac:dyDescent="0.2">
      <c r="B622" s="106"/>
      <c r="C622" s="85"/>
      <c r="D622" s="87"/>
      <c r="E622" s="204" t="s">
        <v>829</v>
      </c>
      <c r="F622" s="204"/>
      <c r="G622" s="204"/>
      <c r="H622" s="204"/>
      <c r="I622" s="88" t="s">
        <v>830</v>
      </c>
      <c r="J622" s="97"/>
      <c r="K622" s="117">
        <f>K623</f>
        <v>2775</v>
      </c>
    </row>
    <row r="623" spans="2:11" ht="21" customHeight="1" x14ac:dyDescent="0.2">
      <c r="B623" s="106"/>
      <c r="C623" s="85"/>
      <c r="D623" s="87"/>
      <c r="E623" s="89"/>
      <c r="F623" s="201" t="s">
        <v>1024</v>
      </c>
      <c r="G623" s="202"/>
      <c r="H623" s="203"/>
      <c r="I623" s="90" t="s">
        <v>830</v>
      </c>
      <c r="J623" s="98" t="s">
        <v>355</v>
      </c>
      <c r="K623" s="118">
        <v>2775</v>
      </c>
    </row>
    <row r="624" spans="2:11" ht="21" customHeight="1" x14ac:dyDescent="0.2">
      <c r="B624" s="106"/>
      <c r="C624" s="85"/>
      <c r="D624" s="87"/>
      <c r="E624" s="204" t="s">
        <v>831</v>
      </c>
      <c r="F624" s="204"/>
      <c r="G624" s="204"/>
      <c r="H624" s="204"/>
      <c r="I624" s="88" t="s">
        <v>832</v>
      </c>
      <c r="J624" s="97"/>
      <c r="K624" s="117">
        <f>K625</f>
        <v>2775</v>
      </c>
    </row>
    <row r="625" spans="2:11" ht="20.25" customHeight="1" x14ac:dyDescent="0.2">
      <c r="B625" s="106"/>
      <c r="C625" s="85"/>
      <c r="D625" s="87"/>
      <c r="E625" s="89"/>
      <c r="F625" s="201" t="s">
        <v>1024</v>
      </c>
      <c r="G625" s="202"/>
      <c r="H625" s="203"/>
      <c r="I625" s="90" t="s">
        <v>832</v>
      </c>
      <c r="J625" s="98" t="s">
        <v>355</v>
      </c>
      <c r="K625" s="118">
        <v>2775</v>
      </c>
    </row>
    <row r="626" spans="2:11" ht="20.25" customHeight="1" x14ac:dyDescent="0.2">
      <c r="B626" s="106"/>
      <c r="C626" s="85"/>
      <c r="D626" s="87"/>
      <c r="E626" s="89"/>
      <c r="F626" s="162"/>
      <c r="G626" s="195" t="s">
        <v>1039</v>
      </c>
      <c r="H626" s="196"/>
      <c r="I626" s="141" t="s">
        <v>1067</v>
      </c>
      <c r="J626" s="98"/>
      <c r="K626" s="118">
        <f>K627</f>
        <v>50000</v>
      </c>
    </row>
    <row r="627" spans="2:11" ht="20.25" customHeight="1" x14ac:dyDescent="0.2">
      <c r="B627" s="106"/>
      <c r="C627" s="85"/>
      <c r="D627" s="87"/>
      <c r="E627" s="89"/>
      <c r="F627" s="162"/>
      <c r="G627" s="195" t="s">
        <v>368</v>
      </c>
      <c r="H627" s="196"/>
      <c r="I627" s="141" t="s">
        <v>1067</v>
      </c>
      <c r="J627" s="98">
        <v>853</v>
      </c>
      <c r="K627" s="118">
        <v>50000</v>
      </c>
    </row>
    <row r="628" spans="2:11" ht="83.25" customHeight="1" x14ac:dyDescent="0.2">
      <c r="B628" s="106"/>
      <c r="C628" s="85"/>
      <c r="D628" s="87"/>
      <c r="E628" s="89"/>
      <c r="F628" s="162"/>
      <c r="G628" s="195" t="s">
        <v>1113</v>
      </c>
      <c r="H628" s="196"/>
      <c r="I628" s="141" t="s">
        <v>1112</v>
      </c>
      <c r="J628" s="98"/>
      <c r="K628" s="118">
        <f>K629</f>
        <v>60309</v>
      </c>
    </row>
    <row r="629" spans="2:11" ht="49.5" customHeight="1" x14ac:dyDescent="0.2">
      <c r="B629" s="106"/>
      <c r="C629" s="85"/>
      <c r="D629" s="87"/>
      <c r="E629" s="89"/>
      <c r="F629" s="162"/>
      <c r="G629" s="195" t="s">
        <v>855</v>
      </c>
      <c r="H629" s="196"/>
      <c r="I629" s="141" t="s">
        <v>1112</v>
      </c>
      <c r="J629" s="98">
        <v>811</v>
      </c>
      <c r="K629" s="118">
        <v>60309</v>
      </c>
    </row>
    <row r="630" spans="2:11" ht="33" customHeight="1" x14ac:dyDescent="0.2">
      <c r="B630" s="106"/>
      <c r="C630" s="85"/>
      <c r="D630" s="87"/>
      <c r="E630" s="89"/>
      <c r="F630" s="162"/>
      <c r="G630" s="195" t="s">
        <v>1069</v>
      </c>
      <c r="H630" s="196"/>
      <c r="I630" s="141" t="s">
        <v>1068</v>
      </c>
      <c r="J630" s="98"/>
      <c r="K630" s="118">
        <f>K631</f>
        <v>290</v>
      </c>
    </row>
    <row r="631" spans="2:11" ht="20.25" customHeight="1" x14ac:dyDescent="0.2">
      <c r="B631" s="106"/>
      <c r="C631" s="85"/>
      <c r="D631" s="87"/>
      <c r="E631" s="89"/>
      <c r="F631" s="162"/>
      <c r="G631" s="195" t="s">
        <v>1024</v>
      </c>
      <c r="H631" s="196"/>
      <c r="I631" s="141" t="s">
        <v>1068</v>
      </c>
      <c r="J631" s="98">
        <v>244</v>
      </c>
      <c r="K631" s="118">
        <v>290</v>
      </c>
    </row>
    <row r="632" spans="2:11" ht="49.5" customHeight="1" x14ac:dyDescent="0.2">
      <c r="B632" s="106"/>
      <c r="C632" s="85"/>
      <c r="D632" s="87"/>
      <c r="E632" s="89"/>
      <c r="F632" s="124"/>
      <c r="G632" s="195" t="s">
        <v>987</v>
      </c>
      <c r="H632" s="196"/>
      <c r="I632" s="90">
        <v>1020262670</v>
      </c>
      <c r="J632" s="98"/>
      <c r="K632" s="118">
        <f>K635+K633+K634</f>
        <v>540</v>
      </c>
    </row>
    <row r="633" spans="2:11" ht="24" customHeight="1" x14ac:dyDescent="0.2">
      <c r="B633" s="106"/>
      <c r="C633" s="85"/>
      <c r="D633" s="87"/>
      <c r="E633" s="89"/>
      <c r="F633" s="139"/>
      <c r="G633" s="195" t="s">
        <v>537</v>
      </c>
      <c r="H633" s="196"/>
      <c r="I633" s="90">
        <v>1020262670</v>
      </c>
      <c r="J633" s="98">
        <v>121</v>
      </c>
      <c r="K633" s="118">
        <v>394</v>
      </c>
    </row>
    <row r="634" spans="2:11" ht="49.5" customHeight="1" x14ac:dyDescent="0.2">
      <c r="B634" s="106"/>
      <c r="C634" s="85"/>
      <c r="D634" s="87"/>
      <c r="E634" s="89"/>
      <c r="F634" s="139"/>
      <c r="G634" s="195" t="s">
        <v>997</v>
      </c>
      <c r="H634" s="196"/>
      <c r="I634" s="90">
        <v>1020262670</v>
      </c>
      <c r="J634" s="98">
        <v>129</v>
      </c>
      <c r="K634" s="118">
        <v>119</v>
      </c>
    </row>
    <row r="635" spans="2:11" ht="23.25" customHeight="1" x14ac:dyDescent="0.2">
      <c r="B635" s="106"/>
      <c r="C635" s="85"/>
      <c r="D635" s="87"/>
      <c r="E635" s="89"/>
      <c r="F635" s="124"/>
      <c r="G635" s="195" t="s">
        <v>1024</v>
      </c>
      <c r="H635" s="196"/>
      <c r="I635" s="90">
        <v>1020262670</v>
      </c>
      <c r="J635" s="98">
        <v>244</v>
      </c>
      <c r="K635" s="118">
        <v>27</v>
      </c>
    </row>
    <row r="636" spans="2:11" ht="32.25" customHeight="1" x14ac:dyDescent="0.2">
      <c r="B636" s="106"/>
      <c r="C636" s="205" t="s">
        <v>835</v>
      </c>
      <c r="D636" s="205"/>
      <c r="E636" s="205"/>
      <c r="F636" s="205"/>
      <c r="G636" s="205"/>
      <c r="H636" s="205"/>
      <c r="I636" s="84" t="s">
        <v>836</v>
      </c>
      <c r="J636" s="95"/>
      <c r="K636" s="115">
        <f>K640+K643+K637</f>
        <v>408310.3</v>
      </c>
    </row>
    <row r="637" spans="2:11" ht="32.25" customHeight="1" x14ac:dyDescent="0.25">
      <c r="B637" s="106"/>
      <c r="C637" s="85"/>
      <c r="D637" s="177"/>
      <c r="E637" s="177"/>
      <c r="F637" s="177"/>
      <c r="G637" s="243" t="s">
        <v>1118</v>
      </c>
      <c r="H637" s="244"/>
      <c r="I637" s="84">
        <v>1030300000</v>
      </c>
      <c r="J637" s="95"/>
      <c r="K637" s="115">
        <f>K638</f>
        <v>400000</v>
      </c>
    </row>
    <row r="638" spans="2:11" ht="100.5" customHeight="1" x14ac:dyDescent="0.2">
      <c r="B638" s="106"/>
      <c r="C638" s="85"/>
      <c r="D638" s="177"/>
      <c r="E638" s="177"/>
      <c r="F638" s="177"/>
      <c r="G638" s="245" t="s">
        <v>1119</v>
      </c>
      <c r="H638" s="246"/>
      <c r="I638" s="84">
        <v>1030361430</v>
      </c>
      <c r="J638" s="95"/>
      <c r="K638" s="115">
        <f>K639</f>
        <v>400000</v>
      </c>
    </row>
    <row r="639" spans="2:11" ht="18" customHeight="1" x14ac:dyDescent="0.2">
      <c r="B639" s="106"/>
      <c r="C639" s="85"/>
      <c r="D639" s="177"/>
      <c r="E639" s="177"/>
      <c r="F639" s="177"/>
      <c r="G639" s="245" t="s">
        <v>368</v>
      </c>
      <c r="H639" s="246"/>
      <c r="I639" s="84">
        <v>1030361430</v>
      </c>
      <c r="J639" s="95">
        <v>853</v>
      </c>
      <c r="K639" s="115">
        <v>400000</v>
      </c>
    </row>
    <row r="640" spans="2:11" ht="33.75" customHeight="1" x14ac:dyDescent="0.2">
      <c r="B640" s="106"/>
      <c r="C640" s="85"/>
      <c r="D640" s="208" t="s">
        <v>837</v>
      </c>
      <c r="E640" s="208"/>
      <c r="F640" s="208"/>
      <c r="G640" s="208"/>
      <c r="H640" s="208"/>
      <c r="I640" s="86" t="s">
        <v>838</v>
      </c>
      <c r="J640" s="96"/>
      <c r="K640" s="116">
        <f>K641</f>
        <v>8155.3</v>
      </c>
    </row>
    <row r="641" spans="2:11" ht="65.25" customHeight="1" x14ac:dyDescent="0.2">
      <c r="B641" s="106"/>
      <c r="C641" s="85"/>
      <c r="D641" s="87"/>
      <c r="E641" s="204" t="s">
        <v>839</v>
      </c>
      <c r="F641" s="204"/>
      <c r="G641" s="204"/>
      <c r="H641" s="204"/>
      <c r="I641" s="88" t="s">
        <v>840</v>
      </c>
      <c r="J641" s="97"/>
      <c r="K641" s="117">
        <f>K642</f>
        <v>8155.3</v>
      </c>
    </row>
    <row r="642" spans="2:11" ht="51" customHeight="1" x14ac:dyDescent="0.2">
      <c r="B642" s="106"/>
      <c r="C642" s="85"/>
      <c r="D642" s="87"/>
      <c r="E642" s="89"/>
      <c r="F642" s="201" t="s">
        <v>398</v>
      </c>
      <c r="G642" s="202"/>
      <c r="H642" s="203"/>
      <c r="I642" s="90" t="s">
        <v>840</v>
      </c>
      <c r="J642" s="98" t="s">
        <v>399</v>
      </c>
      <c r="K642" s="118">
        <v>8155.3</v>
      </c>
    </row>
    <row r="643" spans="2:11" ht="18" customHeight="1" x14ac:dyDescent="0.2">
      <c r="B643" s="106"/>
      <c r="C643" s="85"/>
      <c r="D643" s="208" t="s">
        <v>841</v>
      </c>
      <c r="E643" s="208"/>
      <c r="F643" s="208"/>
      <c r="G643" s="208"/>
      <c r="H643" s="208"/>
      <c r="I643" s="86" t="s">
        <v>842</v>
      </c>
      <c r="J643" s="96"/>
      <c r="K643" s="116">
        <f>K644+K646</f>
        <v>155</v>
      </c>
    </row>
    <row r="644" spans="2:11" ht="31.5" customHeight="1" x14ac:dyDescent="0.2">
      <c r="B644" s="106"/>
      <c r="C644" s="85"/>
      <c r="D644" s="87"/>
      <c r="E644" s="204" t="s">
        <v>843</v>
      </c>
      <c r="F644" s="204"/>
      <c r="G644" s="204"/>
      <c r="H644" s="204"/>
      <c r="I644" s="88" t="s">
        <v>844</v>
      </c>
      <c r="J644" s="97"/>
      <c r="K644" s="117">
        <f>K645</f>
        <v>100</v>
      </c>
    </row>
    <row r="645" spans="2:11" ht="23.25" customHeight="1" x14ac:dyDescent="0.2">
      <c r="B645" s="106"/>
      <c r="C645" s="85"/>
      <c r="D645" s="87"/>
      <c r="E645" s="89"/>
      <c r="F645" s="201" t="s">
        <v>1024</v>
      </c>
      <c r="G645" s="202"/>
      <c r="H645" s="203"/>
      <c r="I645" s="90" t="s">
        <v>844</v>
      </c>
      <c r="J645" s="98" t="s">
        <v>355</v>
      </c>
      <c r="K645" s="118">
        <v>100</v>
      </c>
    </row>
    <row r="646" spans="2:11" ht="49.5" customHeight="1" x14ac:dyDescent="0.2">
      <c r="B646" s="106"/>
      <c r="C646" s="85"/>
      <c r="D646" s="87"/>
      <c r="E646" s="204" t="s">
        <v>845</v>
      </c>
      <c r="F646" s="204"/>
      <c r="G646" s="204"/>
      <c r="H646" s="204"/>
      <c r="I646" s="88" t="s">
        <v>846</v>
      </c>
      <c r="J646" s="97"/>
      <c r="K646" s="117">
        <f>K647</f>
        <v>55</v>
      </c>
    </row>
    <row r="647" spans="2:11" ht="19.5" customHeight="1" x14ac:dyDescent="0.2">
      <c r="B647" s="106"/>
      <c r="C647" s="85"/>
      <c r="D647" s="87"/>
      <c r="E647" s="89"/>
      <c r="F647" s="201" t="s">
        <v>1024</v>
      </c>
      <c r="G647" s="202"/>
      <c r="H647" s="203"/>
      <c r="I647" s="90" t="s">
        <v>846</v>
      </c>
      <c r="J647" s="98" t="s">
        <v>355</v>
      </c>
      <c r="K647" s="118">
        <v>55</v>
      </c>
    </row>
    <row r="648" spans="2:11" ht="36" customHeight="1" x14ac:dyDescent="0.2">
      <c r="B648" s="206" t="s">
        <v>847</v>
      </c>
      <c r="C648" s="207"/>
      <c r="D648" s="207"/>
      <c r="E648" s="207"/>
      <c r="F648" s="207"/>
      <c r="G648" s="207"/>
      <c r="H648" s="207"/>
      <c r="I648" s="111" t="s">
        <v>848</v>
      </c>
      <c r="J648" s="112"/>
      <c r="K648" s="114">
        <f>K649+K657+K667</f>
        <v>49189.5</v>
      </c>
    </row>
    <row r="649" spans="2:11" ht="33" customHeight="1" x14ac:dyDescent="0.2">
      <c r="B649" s="106"/>
      <c r="C649" s="205" t="s">
        <v>849</v>
      </c>
      <c r="D649" s="205"/>
      <c r="E649" s="205"/>
      <c r="F649" s="205"/>
      <c r="G649" s="205"/>
      <c r="H649" s="205"/>
      <c r="I649" s="84" t="s">
        <v>850</v>
      </c>
      <c r="J649" s="95"/>
      <c r="K649" s="115">
        <f>K650</f>
        <v>4700</v>
      </c>
    </row>
    <row r="650" spans="2:11" ht="33.75" customHeight="1" x14ac:dyDescent="0.2">
      <c r="B650" s="106"/>
      <c r="C650" s="85"/>
      <c r="D650" s="208" t="s">
        <v>851</v>
      </c>
      <c r="E650" s="208"/>
      <c r="F650" s="208"/>
      <c r="G650" s="208"/>
      <c r="H650" s="208"/>
      <c r="I650" s="86" t="s">
        <v>852</v>
      </c>
      <c r="J650" s="96"/>
      <c r="K650" s="116">
        <f>K651+K653+K655</f>
        <v>4700</v>
      </c>
    </row>
    <row r="651" spans="2:11" ht="51.75" customHeight="1" x14ac:dyDescent="0.2">
      <c r="B651" s="106"/>
      <c r="C651" s="85"/>
      <c r="D651" s="87"/>
      <c r="E651" s="204" t="s">
        <v>853</v>
      </c>
      <c r="F651" s="204"/>
      <c r="G651" s="204"/>
      <c r="H651" s="204"/>
      <c r="I651" s="88" t="s">
        <v>854</v>
      </c>
      <c r="J651" s="97"/>
      <c r="K651" s="117">
        <f>K652</f>
        <v>3100</v>
      </c>
    </row>
    <row r="652" spans="2:11" ht="48.75" customHeight="1" x14ac:dyDescent="0.2">
      <c r="B652" s="106"/>
      <c r="C652" s="85"/>
      <c r="D652" s="87"/>
      <c r="E652" s="89"/>
      <c r="F652" s="201" t="s">
        <v>855</v>
      </c>
      <c r="G652" s="202"/>
      <c r="H652" s="203"/>
      <c r="I652" s="90" t="s">
        <v>854</v>
      </c>
      <c r="J652" s="98" t="s">
        <v>856</v>
      </c>
      <c r="K652" s="118">
        <v>3100</v>
      </c>
    </row>
    <row r="653" spans="2:11" ht="54" customHeight="1" x14ac:dyDescent="0.2">
      <c r="B653" s="106"/>
      <c r="C653" s="85"/>
      <c r="D653" s="87"/>
      <c r="E653" s="204" t="s">
        <v>857</v>
      </c>
      <c r="F653" s="204"/>
      <c r="G653" s="204"/>
      <c r="H653" s="204"/>
      <c r="I653" s="88" t="s">
        <v>858</v>
      </c>
      <c r="J653" s="97"/>
      <c r="K653" s="117">
        <f>K654</f>
        <v>1000</v>
      </c>
    </row>
    <row r="654" spans="2:11" ht="48" customHeight="1" x14ac:dyDescent="0.2">
      <c r="B654" s="106"/>
      <c r="C654" s="85"/>
      <c r="D654" s="87"/>
      <c r="E654" s="89"/>
      <c r="F654" s="213" t="s">
        <v>855</v>
      </c>
      <c r="G654" s="195"/>
      <c r="H654" s="196"/>
      <c r="I654" s="90" t="s">
        <v>858</v>
      </c>
      <c r="J654" s="98" t="s">
        <v>856</v>
      </c>
      <c r="K654" s="118">
        <f>1000</f>
        <v>1000</v>
      </c>
    </row>
    <row r="655" spans="2:11" ht="50.25" customHeight="1" x14ac:dyDescent="0.2">
      <c r="B655" s="106"/>
      <c r="C655" s="85"/>
      <c r="D655" s="87"/>
      <c r="E655" s="204" t="s">
        <v>859</v>
      </c>
      <c r="F655" s="204"/>
      <c r="G655" s="204"/>
      <c r="H655" s="204"/>
      <c r="I655" s="88" t="s">
        <v>860</v>
      </c>
      <c r="J655" s="97"/>
      <c r="K655" s="117">
        <f>K656</f>
        <v>600</v>
      </c>
    </row>
    <row r="656" spans="2:11" ht="49.5" customHeight="1" x14ac:dyDescent="0.2">
      <c r="B656" s="106"/>
      <c r="C656" s="85"/>
      <c r="D656" s="87"/>
      <c r="E656" s="89"/>
      <c r="F656" s="201" t="s">
        <v>855</v>
      </c>
      <c r="G656" s="202"/>
      <c r="H656" s="203"/>
      <c r="I656" s="90" t="s">
        <v>860</v>
      </c>
      <c r="J656" s="98" t="s">
        <v>856</v>
      </c>
      <c r="K656" s="118">
        <v>600</v>
      </c>
    </row>
    <row r="657" spans="2:11" ht="21" customHeight="1" x14ac:dyDescent="0.2">
      <c r="B657" s="106"/>
      <c r="C657" s="205" t="s">
        <v>861</v>
      </c>
      <c r="D657" s="205"/>
      <c r="E657" s="205"/>
      <c r="F657" s="205"/>
      <c r="G657" s="205"/>
      <c r="H657" s="205"/>
      <c r="I657" s="84" t="s">
        <v>862</v>
      </c>
      <c r="J657" s="95"/>
      <c r="K657" s="115">
        <f>K658</f>
        <v>9999.9999999999982</v>
      </c>
    </row>
    <row r="658" spans="2:11" ht="21" customHeight="1" x14ac:dyDescent="0.2">
      <c r="B658" s="106"/>
      <c r="C658" s="85"/>
      <c r="D658" s="208" t="s">
        <v>863</v>
      </c>
      <c r="E658" s="208"/>
      <c r="F658" s="208"/>
      <c r="G658" s="208"/>
      <c r="H658" s="208"/>
      <c r="I658" s="86" t="s">
        <v>864</v>
      </c>
      <c r="J658" s="96"/>
      <c r="K658" s="116">
        <f>K659</f>
        <v>9999.9999999999982</v>
      </c>
    </row>
    <row r="659" spans="2:11" ht="31.5" customHeight="1" x14ac:dyDescent="0.2">
      <c r="B659" s="106"/>
      <c r="C659" s="85"/>
      <c r="D659" s="87"/>
      <c r="E659" s="204" t="s">
        <v>865</v>
      </c>
      <c r="F659" s="204"/>
      <c r="G659" s="204"/>
      <c r="H659" s="204"/>
      <c r="I659" s="88" t="s">
        <v>866</v>
      </c>
      <c r="J659" s="97"/>
      <c r="K659" s="117">
        <f>K660+K661+K662+K663+K664+K666+K665</f>
        <v>9999.9999999999982</v>
      </c>
    </row>
    <row r="660" spans="2:11" ht="19.5" customHeight="1" x14ac:dyDescent="0.2">
      <c r="B660" s="106"/>
      <c r="C660" s="85"/>
      <c r="D660" s="87"/>
      <c r="E660" s="89"/>
      <c r="F660" s="201" t="s">
        <v>459</v>
      </c>
      <c r="G660" s="202"/>
      <c r="H660" s="203"/>
      <c r="I660" s="90" t="s">
        <v>866</v>
      </c>
      <c r="J660" s="98" t="s">
        <v>460</v>
      </c>
      <c r="K660" s="118">
        <v>7268.3</v>
      </c>
    </row>
    <row r="661" spans="2:11" ht="31.5" customHeight="1" x14ac:dyDescent="0.2">
      <c r="B661" s="106"/>
      <c r="C661" s="85"/>
      <c r="D661" s="87"/>
      <c r="E661" s="89"/>
      <c r="F661" s="201" t="s">
        <v>463</v>
      </c>
      <c r="G661" s="202"/>
      <c r="H661" s="203"/>
      <c r="I661" s="90" t="s">
        <v>866</v>
      </c>
      <c r="J661" s="98" t="s">
        <v>464</v>
      </c>
      <c r="K661" s="118">
        <v>2195</v>
      </c>
    </row>
    <row r="662" spans="2:11" ht="32.25" customHeight="1" x14ac:dyDescent="0.2">
      <c r="B662" s="106"/>
      <c r="C662" s="85"/>
      <c r="D662" s="87"/>
      <c r="E662" s="89"/>
      <c r="F662" s="201" t="s">
        <v>465</v>
      </c>
      <c r="G662" s="202"/>
      <c r="H662" s="203"/>
      <c r="I662" s="90" t="s">
        <v>866</v>
      </c>
      <c r="J662" s="98" t="s">
        <v>466</v>
      </c>
      <c r="K662" s="118">
        <v>230.3</v>
      </c>
    </row>
    <row r="663" spans="2:11" ht="19.5" customHeight="1" x14ac:dyDescent="0.2">
      <c r="B663" s="106"/>
      <c r="C663" s="85"/>
      <c r="D663" s="87"/>
      <c r="E663" s="89"/>
      <c r="F663" s="201" t="s">
        <v>1024</v>
      </c>
      <c r="G663" s="202"/>
      <c r="H663" s="203"/>
      <c r="I663" s="90" t="s">
        <v>866</v>
      </c>
      <c r="J663" s="98" t="s">
        <v>355</v>
      </c>
      <c r="K663" s="118">
        <v>286.39999999999998</v>
      </c>
    </row>
    <row r="664" spans="2:11" ht="15" customHeight="1" x14ac:dyDescent="0.2">
      <c r="B664" s="106"/>
      <c r="C664" s="85"/>
      <c r="D664" s="87"/>
      <c r="E664" s="89"/>
      <c r="F664" s="201" t="s">
        <v>467</v>
      </c>
      <c r="G664" s="202"/>
      <c r="H664" s="203"/>
      <c r="I664" s="90" t="s">
        <v>866</v>
      </c>
      <c r="J664" s="98" t="s">
        <v>468</v>
      </c>
      <c r="K664" s="118">
        <v>10</v>
      </c>
    </row>
    <row r="665" spans="2:11" ht="15" customHeight="1" x14ac:dyDescent="0.2">
      <c r="B665" s="106"/>
      <c r="C665" s="85"/>
      <c r="D665" s="87"/>
      <c r="E665" s="89"/>
      <c r="F665" s="153"/>
      <c r="G665" s="195" t="s">
        <v>36</v>
      </c>
      <c r="H665" s="196"/>
      <c r="I665" s="90" t="s">
        <v>866</v>
      </c>
      <c r="J665" s="98">
        <v>852</v>
      </c>
      <c r="K665" s="118">
        <v>0.8</v>
      </c>
    </row>
    <row r="666" spans="2:11" ht="15" customHeight="1" x14ac:dyDescent="0.2">
      <c r="B666" s="106"/>
      <c r="C666" s="85"/>
      <c r="D666" s="87"/>
      <c r="E666" s="89"/>
      <c r="F666" s="201" t="s">
        <v>368</v>
      </c>
      <c r="G666" s="202"/>
      <c r="H666" s="203"/>
      <c r="I666" s="90" t="s">
        <v>866</v>
      </c>
      <c r="J666" s="98" t="s">
        <v>369</v>
      </c>
      <c r="K666" s="118">
        <v>9.1999999999999993</v>
      </c>
    </row>
    <row r="667" spans="2:11" ht="22.5" customHeight="1" x14ac:dyDescent="0.2">
      <c r="B667" s="106"/>
      <c r="C667" s="205" t="s">
        <v>867</v>
      </c>
      <c r="D667" s="205"/>
      <c r="E667" s="205"/>
      <c r="F667" s="205"/>
      <c r="G667" s="205"/>
      <c r="H667" s="205"/>
      <c r="I667" s="84" t="s">
        <v>868</v>
      </c>
      <c r="J667" s="95"/>
      <c r="K667" s="115">
        <f>K668+K675</f>
        <v>34489.5</v>
      </c>
    </row>
    <row r="668" spans="2:11" ht="48" customHeight="1" x14ac:dyDescent="0.2">
      <c r="B668" s="106"/>
      <c r="C668" s="85"/>
      <c r="D668" s="208" t="s">
        <v>869</v>
      </c>
      <c r="E668" s="208"/>
      <c r="F668" s="208"/>
      <c r="G668" s="208"/>
      <c r="H668" s="208"/>
      <c r="I668" s="86" t="s">
        <v>870</v>
      </c>
      <c r="J668" s="96"/>
      <c r="K668" s="116">
        <f>K669+K671+K673</f>
        <v>33576</v>
      </c>
    </row>
    <row r="669" spans="2:11" ht="79.5" customHeight="1" x14ac:dyDescent="0.2">
      <c r="B669" s="106"/>
      <c r="C669" s="85"/>
      <c r="D669" s="87"/>
      <c r="E669" s="232" t="s">
        <v>940</v>
      </c>
      <c r="F669" s="233"/>
      <c r="G669" s="233"/>
      <c r="H669" s="234"/>
      <c r="I669" s="90" t="s">
        <v>871</v>
      </c>
      <c r="J669" s="97"/>
      <c r="K669" s="117">
        <f>K670</f>
        <v>9886</v>
      </c>
    </row>
    <row r="670" spans="2:11" ht="53.25" customHeight="1" x14ac:dyDescent="0.2">
      <c r="B670" s="106"/>
      <c r="C670" s="85"/>
      <c r="D670" s="87"/>
      <c r="E670" s="89"/>
      <c r="F670" s="201" t="s">
        <v>398</v>
      </c>
      <c r="G670" s="202"/>
      <c r="H670" s="203"/>
      <c r="I670" s="90" t="s">
        <v>871</v>
      </c>
      <c r="J670" s="98" t="s">
        <v>399</v>
      </c>
      <c r="K670" s="118">
        <v>9886</v>
      </c>
    </row>
    <row r="671" spans="2:11" ht="102.75" customHeight="1" x14ac:dyDescent="0.2">
      <c r="B671" s="106"/>
      <c r="C671" s="85"/>
      <c r="D671" s="87"/>
      <c r="E671" s="232" t="s">
        <v>939</v>
      </c>
      <c r="F671" s="233"/>
      <c r="G671" s="233"/>
      <c r="H671" s="234"/>
      <c r="I671" s="88" t="s">
        <v>872</v>
      </c>
      <c r="J671" s="97"/>
      <c r="K671" s="117">
        <f>K672</f>
        <v>23000</v>
      </c>
    </row>
    <row r="672" spans="2:11" ht="51" customHeight="1" x14ac:dyDescent="0.2">
      <c r="B672" s="106"/>
      <c r="C672" s="85"/>
      <c r="D672" s="87"/>
      <c r="E672" s="89"/>
      <c r="F672" s="201" t="s">
        <v>398</v>
      </c>
      <c r="G672" s="202"/>
      <c r="H672" s="203"/>
      <c r="I672" s="90" t="s">
        <v>872</v>
      </c>
      <c r="J672" s="98" t="s">
        <v>399</v>
      </c>
      <c r="K672" s="118">
        <v>23000</v>
      </c>
    </row>
    <row r="673" spans="2:11" ht="96" customHeight="1" x14ac:dyDescent="0.2">
      <c r="B673" s="106"/>
      <c r="C673" s="85"/>
      <c r="D673" s="87"/>
      <c r="E673" s="204" t="s">
        <v>941</v>
      </c>
      <c r="F673" s="204"/>
      <c r="G673" s="204"/>
      <c r="H673" s="204"/>
      <c r="I673" s="88" t="s">
        <v>873</v>
      </c>
      <c r="J673" s="97"/>
      <c r="K673" s="117">
        <f>K674</f>
        <v>690</v>
      </c>
    </row>
    <row r="674" spans="2:11" ht="49.5" customHeight="1" x14ac:dyDescent="0.2">
      <c r="B674" s="106"/>
      <c r="C674" s="85"/>
      <c r="D674" s="87"/>
      <c r="E674" s="89"/>
      <c r="F674" s="201" t="s">
        <v>398</v>
      </c>
      <c r="G674" s="202"/>
      <c r="H674" s="203"/>
      <c r="I674" s="90" t="s">
        <v>873</v>
      </c>
      <c r="J674" s="98" t="s">
        <v>399</v>
      </c>
      <c r="K674" s="118">
        <v>690</v>
      </c>
    </row>
    <row r="675" spans="2:11" ht="36" customHeight="1" x14ac:dyDescent="0.2">
      <c r="B675" s="106"/>
      <c r="C675" s="85"/>
      <c r="D675" s="208" t="s">
        <v>874</v>
      </c>
      <c r="E675" s="208"/>
      <c r="F675" s="208"/>
      <c r="G675" s="208"/>
      <c r="H675" s="208"/>
      <c r="I675" s="86" t="s">
        <v>875</v>
      </c>
      <c r="J675" s="96"/>
      <c r="K675" s="116">
        <f>K676+K678+K680</f>
        <v>913.5</v>
      </c>
    </row>
    <row r="676" spans="2:11" ht="51.75" customHeight="1" x14ac:dyDescent="0.2">
      <c r="B676" s="106"/>
      <c r="C676" s="85"/>
      <c r="D676" s="87"/>
      <c r="E676" s="204" t="s">
        <v>876</v>
      </c>
      <c r="F676" s="204"/>
      <c r="G676" s="204"/>
      <c r="H676" s="204"/>
      <c r="I676" s="88" t="s">
        <v>877</v>
      </c>
      <c r="J676" s="97"/>
      <c r="K676" s="117">
        <f>K677</f>
        <v>688</v>
      </c>
    </row>
    <row r="677" spans="2:11" ht="23.25" customHeight="1" x14ac:dyDescent="0.2">
      <c r="B677" s="106"/>
      <c r="C677" s="85"/>
      <c r="D677" s="87"/>
      <c r="E677" s="89"/>
      <c r="F677" s="201" t="s">
        <v>1024</v>
      </c>
      <c r="G677" s="202"/>
      <c r="H677" s="203"/>
      <c r="I677" s="90" t="s">
        <v>877</v>
      </c>
      <c r="J677" s="98" t="s">
        <v>355</v>
      </c>
      <c r="K677" s="118">
        <v>688</v>
      </c>
    </row>
    <row r="678" spans="2:11" ht="66" customHeight="1" x14ac:dyDescent="0.2">
      <c r="B678" s="106"/>
      <c r="C678" s="85"/>
      <c r="D678" s="87"/>
      <c r="E678" s="212" t="s">
        <v>878</v>
      </c>
      <c r="F678" s="212"/>
      <c r="G678" s="212"/>
      <c r="H678" s="212"/>
      <c r="I678" s="88" t="s">
        <v>879</v>
      </c>
      <c r="J678" s="97"/>
      <c r="K678" s="117">
        <f>K679</f>
        <v>212.5</v>
      </c>
    </row>
    <row r="679" spans="2:11" ht="21.75" customHeight="1" x14ac:dyDescent="0.2">
      <c r="B679" s="106"/>
      <c r="C679" s="85"/>
      <c r="D679" s="87"/>
      <c r="E679" s="89"/>
      <c r="F679" s="209" t="s">
        <v>1024</v>
      </c>
      <c r="G679" s="210"/>
      <c r="H679" s="211"/>
      <c r="I679" s="178" t="s">
        <v>879</v>
      </c>
      <c r="J679" s="179" t="s">
        <v>355</v>
      </c>
      <c r="K679" s="180">
        <v>212.5</v>
      </c>
    </row>
    <row r="680" spans="2:11" ht="68.25" customHeight="1" x14ac:dyDescent="0.2">
      <c r="B680" s="106"/>
      <c r="C680" s="85"/>
      <c r="D680" s="87"/>
      <c r="E680" s="204" t="s">
        <v>880</v>
      </c>
      <c r="F680" s="204"/>
      <c r="G680" s="204"/>
      <c r="H680" s="204"/>
      <c r="I680" s="88" t="s">
        <v>881</v>
      </c>
      <c r="J680" s="97"/>
      <c r="K680" s="117">
        <f>K681</f>
        <v>13</v>
      </c>
    </row>
    <row r="681" spans="2:11" ht="35.25" customHeight="1" x14ac:dyDescent="0.2">
      <c r="B681" s="106"/>
      <c r="C681" s="85"/>
      <c r="D681" s="87"/>
      <c r="E681" s="89"/>
      <c r="F681" s="201" t="s">
        <v>354</v>
      </c>
      <c r="G681" s="202"/>
      <c r="H681" s="203"/>
      <c r="I681" s="90" t="s">
        <v>881</v>
      </c>
      <c r="J681" s="98" t="s">
        <v>355</v>
      </c>
      <c r="K681" s="118">
        <v>13</v>
      </c>
    </row>
    <row r="682" spans="2:11" ht="36.75" customHeight="1" x14ac:dyDescent="0.2">
      <c r="B682" s="206" t="s">
        <v>882</v>
      </c>
      <c r="C682" s="207"/>
      <c r="D682" s="207"/>
      <c r="E682" s="207"/>
      <c r="F682" s="207"/>
      <c r="G682" s="207"/>
      <c r="H682" s="207"/>
      <c r="I682" s="111" t="s">
        <v>883</v>
      </c>
      <c r="J682" s="112"/>
      <c r="K682" s="114">
        <f>K683+K714+K722+K729+K737</f>
        <v>277825.7</v>
      </c>
    </row>
    <row r="683" spans="2:11" ht="17.25" customHeight="1" x14ac:dyDescent="0.2">
      <c r="B683" s="106"/>
      <c r="C683" s="205" t="s">
        <v>884</v>
      </c>
      <c r="D683" s="205"/>
      <c r="E683" s="205"/>
      <c r="F683" s="205"/>
      <c r="G683" s="205"/>
      <c r="H683" s="205"/>
      <c r="I683" s="84" t="s">
        <v>885</v>
      </c>
      <c r="J683" s="95"/>
      <c r="K683" s="115">
        <f>K684</f>
        <v>55252.800000000003</v>
      </c>
    </row>
    <row r="684" spans="2:11" ht="50.25" customHeight="1" x14ac:dyDescent="0.2">
      <c r="B684" s="106"/>
      <c r="C684" s="85"/>
      <c r="D684" s="208" t="s">
        <v>886</v>
      </c>
      <c r="E684" s="208"/>
      <c r="F684" s="208"/>
      <c r="G684" s="208"/>
      <c r="H684" s="208"/>
      <c r="I684" s="86" t="s">
        <v>887</v>
      </c>
      <c r="J684" s="96"/>
      <c r="K684" s="116">
        <f>K685+K687+K689+K691+K696+K702+K693+K710+K712</f>
        <v>55252.800000000003</v>
      </c>
    </row>
    <row r="685" spans="2:11" ht="68.25" customHeight="1" x14ac:dyDescent="0.2">
      <c r="B685" s="106"/>
      <c r="C685" s="85"/>
      <c r="D685" s="87"/>
      <c r="E685" s="204" t="s">
        <v>888</v>
      </c>
      <c r="F685" s="204"/>
      <c r="G685" s="204"/>
      <c r="H685" s="204"/>
      <c r="I685" s="88" t="s">
        <v>889</v>
      </c>
      <c r="J685" s="97"/>
      <c r="K685" s="117">
        <f>K686</f>
        <v>2000</v>
      </c>
    </row>
    <row r="686" spans="2:11" ht="22.5" customHeight="1" x14ac:dyDescent="0.2">
      <c r="B686" s="106"/>
      <c r="C686" s="85"/>
      <c r="D686" s="87"/>
      <c r="E686" s="89"/>
      <c r="F686" s="201" t="s">
        <v>1024</v>
      </c>
      <c r="G686" s="202"/>
      <c r="H686" s="203"/>
      <c r="I686" s="90" t="s">
        <v>889</v>
      </c>
      <c r="J686" s="98" t="s">
        <v>355</v>
      </c>
      <c r="K686" s="118">
        <v>2000</v>
      </c>
    </row>
    <row r="687" spans="2:11" ht="54" customHeight="1" x14ac:dyDescent="0.2">
      <c r="B687" s="106"/>
      <c r="C687" s="85"/>
      <c r="D687" s="87"/>
      <c r="E687" s="204" t="s">
        <v>890</v>
      </c>
      <c r="F687" s="204"/>
      <c r="G687" s="204"/>
      <c r="H687" s="204"/>
      <c r="I687" s="88" t="s">
        <v>891</v>
      </c>
      <c r="J687" s="97"/>
      <c r="K687" s="117">
        <f>K688</f>
        <v>1400</v>
      </c>
    </row>
    <row r="688" spans="2:11" ht="21.75" customHeight="1" x14ac:dyDescent="0.2">
      <c r="B688" s="106"/>
      <c r="C688" s="85"/>
      <c r="D688" s="87"/>
      <c r="E688" s="89"/>
      <c r="F688" s="201" t="s">
        <v>1024</v>
      </c>
      <c r="G688" s="202"/>
      <c r="H688" s="203"/>
      <c r="I688" s="90" t="s">
        <v>891</v>
      </c>
      <c r="J688" s="98" t="s">
        <v>355</v>
      </c>
      <c r="K688" s="118">
        <v>1400</v>
      </c>
    </row>
    <row r="689" spans="2:11" ht="38.25" customHeight="1" x14ac:dyDescent="0.2">
      <c r="B689" s="106"/>
      <c r="C689" s="85"/>
      <c r="D689" s="87"/>
      <c r="E689" s="204" t="s">
        <v>892</v>
      </c>
      <c r="F689" s="204"/>
      <c r="G689" s="204"/>
      <c r="H689" s="204"/>
      <c r="I689" s="88" t="s">
        <v>893</v>
      </c>
      <c r="J689" s="97"/>
      <c r="K689" s="117">
        <f>K690</f>
        <v>3697.5</v>
      </c>
    </row>
    <row r="690" spans="2:11" ht="35.25" customHeight="1" x14ac:dyDescent="0.2">
      <c r="B690" s="106"/>
      <c r="C690" s="85"/>
      <c r="D690" s="87"/>
      <c r="E690" s="89"/>
      <c r="F690" s="201" t="s">
        <v>354</v>
      </c>
      <c r="G690" s="202"/>
      <c r="H690" s="203"/>
      <c r="I690" s="90" t="s">
        <v>893</v>
      </c>
      <c r="J690" s="98" t="s">
        <v>355</v>
      </c>
      <c r="K690" s="118">
        <v>3697.5</v>
      </c>
    </row>
    <row r="691" spans="2:11" ht="49.5" customHeight="1" x14ac:dyDescent="0.2">
      <c r="B691" s="106"/>
      <c r="C691" s="85"/>
      <c r="D691" s="87"/>
      <c r="E691" s="204" t="s">
        <v>894</v>
      </c>
      <c r="F691" s="204"/>
      <c r="G691" s="204"/>
      <c r="H691" s="204"/>
      <c r="I691" s="88" t="s">
        <v>895</v>
      </c>
      <c r="J691" s="97"/>
      <c r="K691" s="117">
        <f>K692</f>
        <v>3470.1</v>
      </c>
    </row>
    <row r="692" spans="2:11" ht="20.25" customHeight="1" x14ac:dyDescent="0.2">
      <c r="B692" s="106"/>
      <c r="C692" s="85"/>
      <c r="D692" s="87"/>
      <c r="E692" s="89"/>
      <c r="F692" s="201" t="s">
        <v>1024</v>
      </c>
      <c r="G692" s="202"/>
      <c r="H692" s="203"/>
      <c r="I692" s="90" t="s">
        <v>895</v>
      </c>
      <c r="J692" s="98" t="s">
        <v>355</v>
      </c>
      <c r="K692" s="118">
        <v>3470.1</v>
      </c>
    </row>
    <row r="693" spans="2:11" ht="20.25" customHeight="1" x14ac:dyDescent="0.2">
      <c r="B693" s="106"/>
      <c r="C693" s="85"/>
      <c r="D693" s="87"/>
      <c r="E693" s="89"/>
      <c r="F693" s="158"/>
      <c r="G693" s="195" t="s">
        <v>1038</v>
      </c>
      <c r="H693" s="196"/>
      <c r="I693" s="88">
        <v>1210101050</v>
      </c>
      <c r="J693" s="97"/>
      <c r="K693" s="117">
        <f>K694+K695</f>
        <v>5722.7</v>
      </c>
    </row>
    <row r="694" spans="2:11" ht="20.25" customHeight="1" x14ac:dyDescent="0.2">
      <c r="B694" s="106"/>
      <c r="C694" s="85"/>
      <c r="D694" s="87"/>
      <c r="E694" s="89"/>
      <c r="F694" s="158"/>
      <c r="G694" s="195" t="s">
        <v>1024</v>
      </c>
      <c r="H694" s="196"/>
      <c r="I694" s="90">
        <v>1210101050</v>
      </c>
      <c r="J694" s="98" t="s">
        <v>355</v>
      </c>
      <c r="K694" s="118">
        <v>1222.7</v>
      </c>
    </row>
    <row r="695" spans="2:11" ht="37.5" customHeight="1" x14ac:dyDescent="0.2">
      <c r="B695" s="106"/>
      <c r="C695" s="85"/>
      <c r="D695" s="87"/>
      <c r="E695" s="89"/>
      <c r="F695" s="172"/>
      <c r="G695" s="195" t="s">
        <v>796</v>
      </c>
      <c r="H695" s="196"/>
      <c r="I695" s="90">
        <v>1210101050</v>
      </c>
      <c r="J695" s="98">
        <v>412</v>
      </c>
      <c r="K695" s="118">
        <v>4500</v>
      </c>
    </row>
    <row r="696" spans="2:11" ht="35.25" customHeight="1" x14ac:dyDescent="0.2">
      <c r="B696" s="106"/>
      <c r="C696" s="85"/>
      <c r="D696" s="87"/>
      <c r="E696" s="204" t="s">
        <v>896</v>
      </c>
      <c r="F696" s="204"/>
      <c r="G696" s="204"/>
      <c r="H696" s="204"/>
      <c r="I696" s="88" t="s">
        <v>897</v>
      </c>
      <c r="J696" s="97"/>
      <c r="K696" s="117">
        <f>K697+K698+K699+K700+K701</f>
        <v>2628.1000000000004</v>
      </c>
    </row>
    <row r="697" spans="2:11" ht="23.25" customHeight="1" x14ac:dyDescent="0.2">
      <c r="B697" s="106"/>
      <c r="C697" s="85"/>
      <c r="D697" s="87"/>
      <c r="E697" s="89"/>
      <c r="F697" s="201" t="s">
        <v>459</v>
      </c>
      <c r="G697" s="202"/>
      <c r="H697" s="203"/>
      <c r="I697" s="90" t="s">
        <v>897</v>
      </c>
      <c r="J697" s="98" t="s">
        <v>460</v>
      </c>
      <c r="K697" s="118">
        <v>1938.8</v>
      </c>
    </row>
    <row r="698" spans="2:11" ht="31.5" customHeight="1" x14ac:dyDescent="0.2">
      <c r="B698" s="106"/>
      <c r="C698" s="85"/>
      <c r="D698" s="87"/>
      <c r="E698" s="89"/>
      <c r="F698" s="201" t="s">
        <v>463</v>
      </c>
      <c r="G698" s="202"/>
      <c r="H698" s="203"/>
      <c r="I698" s="90" t="s">
        <v>897</v>
      </c>
      <c r="J698" s="98" t="s">
        <v>464</v>
      </c>
      <c r="K698" s="118">
        <v>585.5</v>
      </c>
    </row>
    <row r="699" spans="2:11" ht="30" customHeight="1" x14ac:dyDescent="0.2">
      <c r="B699" s="106"/>
      <c r="C699" s="85"/>
      <c r="D699" s="87"/>
      <c r="E699" s="89"/>
      <c r="F699" s="201" t="s">
        <v>465</v>
      </c>
      <c r="G699" s="202"/>
      <c r="H699" s="203"/>
      <c r="I699" s="90" t="s">
        <v>897</v>
      </c>
      <c r="J699" s="98" t="s">
        <v>466</v>
      </c>
      <c r="K699" s="118">
        <v>63.5</v>
      </c>
    </row>
    <row r="700" spans="2:11" ht="18.75" customHeight="1" x14ac:dyDescent="0.2">
      <c r="B700" s="106"/>
      <c r="C700" s="85"/>
      <c r="D700" s="87"/>
      <c r="E700" s="89"/>
      <c r="F700" s="201" t="s">
        <v>1024</v>
      </c>
      <c r="G700" s="202"/>
      <c r="H700" s="203"/>
      <c r="I700" s="90" t="s">
        <v>897</v>
      </c>
      <c r="J700" s="98" t="s">
        <v>355</v>
      </c>
      <c r="K700" s="118">
        <v>36.299999999999997</v>
      </c>
    </row>
    <row r="701" spans="2:11" ht="18.75" customHeight="1" x14ac:dyDescent="0.2">
      <c r="B701" s="106"/>
      <c r="C701" s="85"/>
      <c r="D701" s="87"/>
      <c r="E701" s="89"/>
      <c r="F701" s="201" t="s">
        <v>467</v>
      </c>
      <c r="G701" s="202"/>
      <c r="H701" s="203"/>
      <c r="I701" s="90" t="s">
        <v>897</v>
      </c>
      <c r="J701" s="98" t="s">
        <v>468</v>
      </c>
      <c r="K701" s="118">
        <v>4</v>
      </c>
    </row>
    <row r="702" spans="2:11" ht="49.5" customHeight="1" x14ac:dyDescent="0.2">
      <c r="B702" s="106"/>
      <c r="C702" s="85"/>
      <c r="D702" s="87"/>
      <c r="E702" s="204" t="s">
        <v>898</v>
      </c>
      <c r="F702" s="204"/>
      <c r="G702" s="204"/>
      <c r="H702" s="204"/>
      <c r="I702" s="88" t="s">
        <v>899</v>
      </c>
      <c r="J702" s="97"/>
      <c r="K702" s="117">
        <f>K703+K704+K705+K706+K707+K708+K709</f>
        <v>34134.400000000001</v>
      </c>
    </row>
    <row r="703" spans="2:11" ht="21" customHeight="1" x14ac:dyDescent="0.2">
      <c r="B703" s="106"/>
      <c r="C703" s="85"/>
      <c r="D703" s="87"/>
      <c r="E703" s="89"/>
      <c r="F703" s="201" t="s">
        <v>459</v>
      </c>
      <c r="G703" s="202"/>
      <c r="H703" s="203"/>
      <c r="I703" s="90">
        <v>1210101090</v>
      </c>
      <c r="J703" s="98" t="s">
        <v>460</v>
      </c>
      <c r="K703" s="118">
        <v>21831.3</v>
      </c>
    </row>
    <row r="704" spans="2:11" ht="33.75" customHeight="1" x14ac:dyDescent="0.2">
      <c r="B704" s="106"/>
      <c r="C704" s="85"/>
      <c r="D704" s="87"/>
      <c r="E704" s="89"/>
      <c r="F704" s="201" t="s">
        <v>463</v>
      </c>
      <c r="G704" s="202"/>
      <c r="H704" s="203"/>
      <c r="I704" s="90">
        <v>1210101090</v>
      </c>
      <c r="J704" s="98" t="s">
        <v>464</v>
      </c>
      <c r="K704" s="118">
        <v>6593</v>
      </c>
    </row>
    <row r="705" spans="2:11" ht="34.5" customHeight="1" x14ac:dyDescent="0.2">
      <c r="B705" s="106"/>
      <c r="C705" s="85"/>
      <c r="D705" s="87"/>
      <c r="E705" s="89"/>
      <c r="F705" s="201" t="s">
        <v>465</v>
      </c>
      <c r="G705" s="202"/>
      <c r="H705" s="203"/>
      <c r="I705" s="90">
        <v>1210101090</v>
      </c>
      <c r="J705" s="98" t="s">
        <v>466</v>
      </c>
      <c r="K705" s="118">
        <v>108.5</v>
      </c>
    </row>
    <row r="706" spans="2:11" ht="20.25" customHeight="1" x14ac:dyDescent="0.2">
      <c r="B706" s="106"/>
      <c r="C706" s="85"/>
      <c r="D706" s="87"/>
      <c r="E706" s="89"/>
      <c r="F706" s="201" t="s">
        <v>1024</v>
      </c>
      <c r="G706" s="202"/>
      <c r="H706" s="203"/>
      <c r="I706" s="90">
        <v>1210101090</v>
      </c>
      <c r="J706" s="98" t="s">
        <v>355</v>
      </c>
      <c r="K706" s="118">
        <f>5423.8+108.2</f>
        <v>5532</v>
      </c>
    </row>
    <row r="707" spans="2:11" ht="24" customHeight="1" x14ac:dyDescent="0.2">
      <c r="B707" s="106"/>
      <c r="C707" s="85"/>
      <c r="D707" s="87"/>
      <c r="E707" s="89"/>
      <c r="F707" s="201" t="s">
        <v>467</v>
      </c>
      <c r="G707" s="202"/>
      <c r="H707" s="203"/>
      <c r="I707" s="90">
        <v>1210101090</v>
      </c>
      <c r="J707" s="98" t="s">
        <v>468</v>
      </c>
      <c r="K707" s="118">
        <v>21.1</v>
      </c>
    </row>
    <row r="708" spans="2:11" ht="21.75" customHeight="1" x14ac:dyDescent="0.2">
      <c r="B708" s="106"/>
      <c r="C708" s="85"/>
      <c r="D708" s="87"/>
      <c r="E708" s="89"/>
      <c r="F708" s="201" t="s">
        <v>36</v>
      </c>
      <c r="G708" s="202"/>
      <c r="H708" s="203"/>
      <c r="I708" s="90">
        <v>1210101090</v>
      </c>
      <c r="J708" s="98" t="s">
        <v>37</v>
      </c>
      <c r="K708" s="118">
        <v>33.5</v>
      </c>
    </row>
    <row r="709" spans="2:11" ht="23.25" customHeight="1" x14ac:dyDescent="0.2">
      <c r="B709" s="106"/>
      <c r="C709" s="85"/>
      <c r="D709" s="87"/>
      <c r="E709" s="89"/>
      <c r="F709" s="213" t="s">
        <v>368</v>
      </c>
      <c r="G709" s="195"/>
      <c r="H709" s="196"/>
      <c r="I709" s="90">
        <v>1210101090</v>
      </c>
      <c r="J709" s="98" t="s">
        <v>369</v>
      </c>
      <c r="K709" s="118">
        <v>15</v>
      </c>
    </row>
    <row r="710" spans="2:11" ht="23.25" customHeight="1" x14ac:dyDescent="0.2">
      <c r="B710" s="106"/>
      <c r="C710" s="85"/>
      <c r="D710" s="87"/>
      <c r="E710" s="189"/>
      <c r="F710" s="188"/>
      <c r="G710" s="195" t="s">
        <v>1120</v>
      </c>
      <c r="H710" s="196"/>
      <c r="I710" s="90">
        <v>1210101100</v>
      </c>
      <c r="J710" s="98"/>
      <c r="K710" s="118">
        <f>K711</f>
        <v>2000</v>
      </c>
    </row>
    <row r="711" spans="2:11" ht="23.25" customHeight="1" x14ac:dyDescent="0.2">
      <c r="B711" s="106"/>
      <c r="C711" s="85"/>
      <c r="D711" s="87"/>
      <c r="E711" s="189"/>
      <c r="F711" s="188"/>
      <c r="G711" s="195" t="s">
        <v>1024</v>
      </c>
      <c r="H711" s="196"/>
      <c r="I711" s="90">
        <v>1210101100</v>
      </c>
      <c r="J711" s="98">
        <v>244</v>
      </c>
      <c r="K711" s="118">
        <v>2000</v>
      </c>
    </row>
    <row r="712" spans="2:11" ht="34.5" customHeight="1" x14ac:dyDescent="0.2">
      <c r="B712" s="106"/>
      <c r="C712" s="85"/>
      <c r="D712" s="87"/>
      <c r="E712" s="189"/>
      <c r="F712" s="188"/>
      <c r="G712" s="195" t="s">
        <v>1121</v>
      </c>
      <c r="H712" s="196"/>
      <c r="I712" s="90">
        <v>1210101130</v>
      </c>
      <c r="J712" s="98"/>
      <c r="K712" s="118">
        <f>K713</f>
        <v>200</v>
      </c>
    </row>
    <row r="713" spans="2:11" ht="23.25" customHeight="1" x14ac:dyDescent="0.2">
      <c r="B713" s="106"/>
      <c r="C713" s="85"/>
      <c r="D713" s="87"/>
      <c r="E713" s="189"/>
      <c r="F713" s="188"/>
      <c r="G713" s="195" t="s">
        <v>36</v>
      </c>
      <c r="H713" s="196"/>
      <c r="I713" s="90">
        <v>1210101130</v>
      </c>
      <c r="J713" s="98">
        <v>852</v>
      </c>
      <c r="K713" s="118">
        <v>200</v>
      </c>
    </row>
    <row r="714" spans="2:11" ht="18.75" customHeight="1" x14ac:dyDescent="0.2">
      <c r="B714" s="106"/>
      <c r="C714" s="205" t="s">
        <v>900</v>
      </c>
      <c r="D714" s="205"/>
      <c r="E714" s="205"/>
      <c r="F714" s="205"/>
      <c r="G714" s="205"/>
      <c r="H714" s="205"/>
      <c r="I714" s="84" t="s">
        <v>901</v>
      </c>
      <c r="J714" s="95"/>
      <c r="K714" s="115">
        <f>K715</f>
        <v>765</v>
      </c>
    </row>
    <row r="715" spans="2:11" ht="36.75" customHeight="1" x14ac:dyDescent="0.2">
      <c r="B715" s="106"/>
      <c r="C715" s="85"/>
      <c r="D715" s="208" t="s">
        <v>902</v>
      </c>
      <c r="E715" s="208"/>
      <c r="F715" s="208"/>
      <c r="G715" s="208"/>
      <c r="H715" s="208"/>
      <c r="I715" s="86" t="s">
        <v>903</v>
      </c>
      <c r="J715" s="96"/>
      <c r="K715" s="116">
        <f>K716+K718+K720</f>
        <v>765</v>
      </c>
    </row>
    <row r="716" spans="2:11" ht="51.75" customHeight="1" x14ac:dyDescent="0.2">
      <c r="B716" s="106"/>
      <c r="C716" s="85"/>
      <c r="D716" s="87"/>
      <c r="E716" s="204" t="s">
        <v>904</v>
      </c>
      <c r="F716" s="204"/>
      <c r="G716" s="204"/>
      <c r="H716" s="204"/>
      <c r="I716" s="88" t="s">
        <v>905</v>
      </c>
      <c r="J716" s="97"/>
      <c r="K716" s="117">
        <f>K717</f>
        <v>666</v>
      </c>
    </row>
    <row r="717" spans="2:11" ht="21" customHeight="1" x14ac:dyDescent="0.2">
      <c r="B717" s="106"/>
      <c r="C717" s="85"/>
      <c r="D717" s="87"/>
      <c r="E717" s="89"/>
      <c r="F717" s="201" t="s">
        <v>1024</v>
      </c>
      <c r="G717" s="202"/>
      <c r="H717" s="203"/>
      <c r="I717" s="90" t="s">
        <v>905</v>
      </c>
      <c r="J717" s="98" t="s">
        <v>355</v>
      </c>
      <c r="K717" s="118">
        <v>666</v>
      </c>
    </row>
    <row r="718" spans="2:11" ht="33.75" customHeight="1" x14ac:dyDescent="0.2">
      <c r="B718" s="106"/>
      <c r="C718" s="85"/>
      <c r="D718" s="87"/>
      <c r="E718" s="204" t="s">
        <v>906</v>
      </c>
      <c r="F718" s="204"/>
      <c r="G718" s="204"/>
      <c r="H718" s="204"/>
      <c r="I718" s="88" t="s">
        <v>907</v>
      </c>
      <c r="J718" s="97"/>
      <c r="K718" s="117">
        <f>K719</f>
        <v>50</v>
      </c>
    </row>
    <row r="719" spans="2:11" ht="21.75" customHeight="1" x14ac:dyDescent="0.2">
      <c r="B719" s="106"/>
      <c r="C719" s="85"/>
      <c r="D719" s="87"/>
      <c r="E719" s="89"/>
      <c r="F719" s="201" t="s">
        <v>1024</v>
      </c>
      <c r="G719" s="202"/>
      <c r="H719" s="203"/>
      <c r="I719" s="90" t="s">
        <v>907</v>
      </c>
      <c r="J719" s="98" t="s">
        <v>355</v>
      </c>
      <c r="K719" s="118">
        <v>50</v>
      </c>
    </row>
    <row r="720" spans="2:11" ht="36.75" customHeight="1" x14ac:dyDescent="0.2">
      <c r="B720" s="106"/>
      <c r="C720" s="85"/>
      <c r="D720" s="87"/>
      <c r="E720" s="204" t="s">
        <v>908</v>
      </c>
      <c r="F720" s="204"/>
      <c r="G720" s="204"/>
      <c r="H720" s="204"/>
      <c r="I720" s="88" t="s">
        <v>909</v>
      </c>
      <c r="J720" s="97"/>
      <c r="K720" s="117">
        <f>K721</f>
        <v>49</v>
      </c>
    </row>
    <row r="721" spans="2:11" ht="20.25" customHeight="1" x14ac:dyDescent="0.2">
      <c r="B721" s="106"/>
      <c r="C721" s="85"/>
      <c r="D721" s="87"/>
      <c r="E721" s="89"/>
      <c r="F721" s="201" t="s">
        <v>1024</v>
      </c>
      <c r="G721" s="202"/>
      <c r="H721" s="203"/>
      <c r="I721" s="90" t="s">
        <v>909</v>
      </c>
      <c r="J721" s="98" t="s">
        <v>355</v>
      </c>
      <c r="K721" s="118">
        <v>49</v>
      </c>
    </row>
    <row r="722" spans="2:11" ht="34.5" customHeight="1" x14ac:dyDescent="0.2">
      <c r="B722" s="106"/>
      <c r="C722" s="205" t="s">
        <v>910</v>
      </c>
      <c r="D722" s="205"/>
      <c r="E722" s="205"/>
      <c r="F722" s="205"/>
      <c r="G722" s="205"/>
      <c r="H722" s="205"/>
      <c r="I722" s="84" t="s">
        <v>911</v>
      </c>
      <c r="J722" s="95"/>
      <c r="K722" s="115">
        <f>K723+K726</f>
        <v>16000</v>
      </c>
    </row>
    <row r="723" spans="2:11" ht="35.25" customHeight="1" x14ac:dyDescent="0.2">
      <c r="B723" s="106"/>
      <c r="C723" s="85"/>
      <c r="D723" s="208" t="s">
        <v>912</v>
      </c>
      <c r="E723" s="208"/>
      <c r="F723" s="208"/>
      <c r="G723" s="208"/>
      <c r="H723" s="208"/>
      <c r="I723" s="86" t="s">
        <v>913</v>
      </c>
      <c r="J723" s="96"/>
      <c r="K723" s="116">
        <f>K724</f>
        <v>1000</v>
      </c>
    </row>
    <row r="724" spans="2:11" ht="36" customHeight="1" x14ac:dyDescent="0.2">
      <c r="B724" s="106"/>
      <c r="C724" s="85"/>
      <c r="D724" s="87"/>
      <c r="E724" s="204" t="s">
        <v>914</v>
      </c>
      <c r="F724" s="204"/>
      <c r="G724" s="204"/>
      <c r="H724" s="204"/>
      <c r="I724" s="88" t="s">
        <v>915</v>
      </c>
      <c r="J724" s="97"/>
      <c r="K724" s="117">
        <f>K725</f>
        <v>1000</v>
      </c>
    </row>
    <row r="725" spans="2:11" ht="19.5" customHeight="1" x14ac:dyDescent="0.2">
      <c r="B725" s="106"/>
      <c r="C725" s="85"/>
      <c r="D725" s="87"/>
      <c r="E725" s="89"/>
      <c r="F725" s="201" t="s">
        <v>748</v>
      </c>
      <c r="G725" s="202"/>
      <c r="H725" s="203"/>
      <c r="I725" s="90" t="s">
        <v>915</v>
      </c>
      <c r="J725" s="98" t="s">
        <v>749</v>
      </c>
      <c r="K725" s="118">
        <v>1000</v>
      </c>
    </row>
    <row r="726" spans="2:11" ht="37.5" customHeight="1" x14ac:dyDescent="0.2">
      <c r="B726" s="106"/>
      <c r="C726" s="85"/>
      <c r="D726" s="208" t="s">
        <v>916</v>
      </c>
      <c r="E726" s="208"/>
      <c r="F726" s="208"/>
      <c r="G726" s="208"/>
      <c r="H726" s="208"/>
      <c r="I726" s="86" t="s">
        <v>917</v>
      </c>
      <c r="J726" s="96"/>
      <c r="K726" s="116">
        <f>K727</f>
        <v>15000</v>
      </c>
    </row>
    <row r="727" spans="2:11" ht="31.5" customHeight="1" x14ac:dyDescent="0.2">
      <c r="B727" s="106"/>
      <c r="C727" s="85"/>
      <c r="D727" s="87"/>
      <c r="E727" s="204" t="s">
        <v>918</v>
      </c>
      <c r="F727" s="204"/>
      <c r="G727" s="204"/>
      <c r="H727" s="204"/>
      <c r="I727" s="88" t="s">
        <v>919</v>
      </c>
      <c r="J727" s="97"/>
      <c r="K727" s="117">
        <f>K728</f>
        <v>15000</v>
      </c>
    </row>
    <row r="728" spans="2:11" ht="16.5" customHeight="1" x14ac:dyDescent="0.2">
      <c r="B728" s="106"/>
      <c r="C728" s="85"/>
      <c r="D728" s="87"/>
      <c r="E728" s="89"/>
      <c r="F728" s="201" t="s">
        <v>920</v>
      </c>
      <c r="G728" s="202"/>
      <c r="H728" s="203"/>
      <c r="I728" s="90" t="s">
        <v>919</v>
      </c>
      <c r="J728" s="98" t="s">
        <v>921</v>
      </c>
      <c r="K728" s="118">
        <v>15000</v>
      </c>
    </row>
    <row r="729" spans="2:11" ht="18" customHeight="1" x14ac:dyDescent="0.2">
      <c r="B729" s="106"/>
      <c r="C729" s="205" t="s">
        <v>922</v>
      </c>
      <c r="D729" s="205"/>
      <c r="E729" s="205"/>
      <c r="F729" s="205"/>
      <c r="G729" s="205"/>
      <c r="H729" s="205"/>
      <c r="I729" s="84" t="s">
        <v>923</v>
      </c>
      <c r="J729" s="95"/>
      <c r="K729" s="115">
        <f>K730</f>
        <v>5519</v>
      </c>
    </row>
    <row r="730" spans="2:11" ht="45.75" customHeight="1" x14ac:dyDescent="0.2">
      <c r="B730" s="106"/>
      <c r="C730" s="85"/>
      <c r="D730" s="208" t="s">
        <v>924</v>
      </c>
      <c r="E730" s="208"/>
      <c r="F730" s="208"/>
      <c r="G730" s="208"/>
      <c r="H730" s="208"/>
      <c r="I730" s="86" t="s">
        <v>925</v>
      </c>
      <c r="J730" s="96"/>
      <c r="K730" s="116">
        <f>K731</f>
        <v>5519</v>
      </c>
    </row>
    <row r="731" spans="2:11" ht="48.75" customHeight="1" x14ac:dyDescent="0.2">
      <c r="B731" s="106"/>
      <c r="C731" s="85"/>
      <c r="D731" s="87"/>
      <c r="E731" s="204" t="s">
        <v>926</v>
      </c>
      <c r="F731" s="204"/>
      <c r="G731" s="204"/>
      <c r="H731" s="204"/>
      <c r="I731" s="88" t="s">
        <v>927</v>
      </c>
      <c r="J731" s="97"/>
      <c r="K731" s="117">
        <f>K732+K733+K734+K736+K735</f>
        <v>5519</v>
      </c>
    </row>
    <row r="732" spans="2:11" ht="18" customHeight="1" x14ac:dyDescent="0.2">
      <c r="B732" s="106"/>
      <c r="C732" s="85"/>
      <c r="D732" s="87"/>
      <c r="E732" s="89"/>
      <c r="F732" s="201" t="s">
        <v>537</v>
      </c>
      <c r="G732" s="202"/>
      <c r="H732" s="203"/>
      <c r="I732" s="90" t="s">
        <v>927</v>
      </c>
      <c r="J732" s="98" t="s">
        <v>538</v>
      </c>
      <c r="K732" s="118">
        <v>3765.8</v>
      </c>
    </row>
    <row r="733" spans="2:11" ht="33" customHeight="1" x14ac:dyDescent="0.2">
      <c r="B733" s="106"/>
      <c r="C733" s="85"/>
      <c r="D733" s="87"/>
      <c r="E733" s="89"/>
      <c r="F733" s="201" t="s">
        <v>28</v>
      </c>
      <c r="G733" s="202"/>
      <c r="H733" s="203"/>
      <c r="I733" s="90" t="s">
        <v>927</v>
      </c>
      <c r="J733" s="98" t="s">
        <v>29</v>
      </c>
      <c r="K733" s="118">
        <v>5</v>
      </c>
    </row>
    <row r="734" spans="2:11" ht="48" customHeight="1" x14ac:dyDescent="0.2">
      <c r="B734" s="106"/>
      <c r="C734" s="85"/>
      <c r="D734" s="87"/>
      <c r="E734" s="89"/>
      <c r="F734" s="201" t="s">
        <v>539</v>
      </c>
      <c r="G734" s="202"/>
      <c r="H734" s="203"/>
      <c r="I734" s="90" t="s">
        <v>927</v>
      </c>
      <c r="J734" s="98" t="s">
        <v>540</v>
      </c>
      <c r="K734" s="118">
        <v>1137.3</v>
      </c>
    </row>
    <row r="735" spans="2:11" ht="33.75" customHeight="1" x14ac:dyDescent="0.2">
      <c r="B735" s="106"/>
      <c r="C735" s="85"/>
      <c r="D735" s="87"/>
      <c r="E735" s="89"/>
      <c r="F735" s="145"/>
      <c r="G735" s="195" t="s">
        <v>465</v>
      </c>
      <c r="H735" s="196"/>
      <c r="I735" s="90" t="s">
        <v>927</v>
      </c>
      <c r="J735" s="98">
        <v>242</v>
      </c>
      <c r="K735" s="118">
        <v>40</v>
      </c>
    </row>
    <row r="736" spans="2:11" ht="18" customHeight="1" x14ac:dyDescent="0.2">
      <c r="B736" s="106"/>
      <c r="C736" s="85"/>
      <c r="D736" s="87"/>
      <c r="E736" s="89"/>
      <c r="F736" s="201" t="s">
        <v>1024</v>
      </c>
      <c r="G736" s="202"/>
      <c r="H736" s="203"/>
      <c r="I736" s="90" t="s">
        <v>927</v>
      </c>
      <c r="J736" s="98" t="s">
        <v>355</v>
      </c>
      <c r="K736" s="118">
        <v>570.9</v>
      </c>
    </row>
    <row r="737" spans="2:11" ht="17.25" customHeight="1" x14ac:dyDescent="0.2">
      <c r="B737" s="106"/>
      <c r="C737" s="205" t="s">
        <v>453</v>
      </c>
      <c r="D737" s="205"/>
      <c r="E737" s="205"/>
      <c r="F737" s="205"/>
      <c r="G737" s="205"/>
      <c r="H737" s="205"/>
      <c r="I737" s="84" t="s">
        <v>928</v>
      </c>
      <c r="J737" s="95"/>
      <c r="K737" s="115">
        <f>K738</f>
        <v>200288.9</v>
      </c>
    </row>
    <row r="738" spans="2:11" ht="33" customHeight="1" x14ac:dyDescent="0.2">
      <c r="B738" s="106"/>
      <c r="C738" s="85"/>
      <c r="D738" s="208" t="s">
        <v>929</v>
      </c>
      <c r="E738" s="208"/>
      <c r="F738" s="208"/>
      <c r="G738" s="208"/>
      <c r="H738" s="208"/>
      <c r="I738" s="86" t="s">
        <v>930</v>
      </c>
      <c r="J738" s="96"/>
      <c r="K738" s="116">
        <f>K739+K750+K754+K748</f>
        <v>200288.9</v>
      </c>
    </row>
    <row r="739" spans="2:11" ht="18.75" customHeight="1" x14ac:dyDescent="0.2">
      <c r="B739" s="106"/>
      <c r="C739" s="85"/>
      <c r="D739" s="87"/>
      <c r="E739" s="204" t="s">
        <v>931</v>
      </c>
      <c r="F739" s="204"/>
      <c r="G739" s="204"/>
      <c r="H739" s="204"/>
      <c r="I739" s="88" t="s">
        <v>932</v>
      </c>
      <c r="J739" s="97"/>
      <c r="K739" s="117">
        <f>K740+K741+K742+K743+K745+K746+K747+K744</f>
        <v>183673.9</v>
      </c>
    </row>
    <row r="740" spans="2:11" ht="15" customHeight="1" x14ac:dyDescent="0.2">
      <c r="B740" s="106"/>
      <c r="C740" s="85"/>
      <c r="D740" s="87"/>
      <c r="E740" s="89"/>
      <c r="F740" s="201" t="s">
        <v>537</v>
      </c>
      <c r="G740" s="202"/>
      <c r="H740" s="203"/>
      <c r="I740" s="90" t="s">
        <v>932</v>
      </c>
      <c r="J740" s="98" t="s">
        <v>538</v>
      </c>
      <c r="K740" s="118">
        <v>124168.9</v>
      </c>
    </row>
    <row r="741" spans="2:11" ht="31.5" customHeight="1" x14ac:dyDescent="0.2">
      <c r="B741" s="106"/>
      <c r="C741" s="85"/>
      <c r="D741" s="87"/>
      <c r="E741" s="89"/>
      <c r="F741" s="201" t="s">
        <v>28</v>
      </c>
      <c r="G741" s="202"/>
      <c r="H741" s="203"/>
      <c r="I741" s="90" t="s">
        <v>932</v>
      </c>
      <c r="J741" s="98" t="s">
        <v>29</v>
      </c>
      <c r="K741" s="118">
        <v>294.89999999999998</v>
      </c>
    </row>
    <row r="742" spans="2:11" ht="34.5" customHeight="1" x14ac:dyDescent="0.2">
      <c r="B742" s="106"/>
      <c r="C742" s="85"/>
      <c r="D742" s="87"/>
      <c r="E742" s="89"/>
      <c r="F742" s="201" t="s">
        <v>539</v>
      </c>
      <c r="G742" s="202"/>
      <c r="H742" s="203"/>
      <c r="I742" s="90" t="s">
        <v>932</v>
      </c>
      <c r="J742" s="98" t="s">
        <v>540</v>
      </c>
      <c r="K742" s="118">
        <v>37468.400000000001</v>
      </c>
    </row>
    <row r="743" spans="2:11" ht="19.5" customHeight="1" x14ac:dyDescent="0.2">
      <c r="B743" s="106"/>
      <c r="C743" s="85"/>
      <c r="D743" s="87"/>
      <c r="E743" s="89"/>
      <c r="F743" s="201" t="s">
        <v>1024</v>
      </c>
      <c r="G743" s="202"/>
      <c r="H743" s="203"/>
      <c r="I743" s="90" t="s">
        <v>932</v>
      </c>
      <c r="J743" s="98" t="s">
        <v>355</v>
      </c>
      <c r="K743" s="118">
        <v>18771.7</v>
      </c>
    </row>
    <row r="744" spans="2:11" ht="19.5" customHeight="1" x14ac:dyDescent="0.2">
      <c r="B744" s="106"/>
      <c r="C744" s="85"/>
      <c r="D744" s="87"/>
      <c r="E744" s="89"/>
      <c r="F744" s="167"/>
      <c r="G744" s="195" t="s">
        <v>1094</v>
      </c>
      <c r="H744" s="197"/>
      <c r="I744" s="90" t="s">
        <v>932</v>
      </c>
      <c r="J744" s="98">
        <v>321</v>
      </c>
      <c r="K744" s="118">
        <v>102</v>
      </c>
    </row>
    <row r="745" spans="2:11" ht="15" customHeight="1" x14ac:dyDescent="0.2">
      <c r="B745" s="106"/>
      <c r="C745" s="85"/>
      <c r="D745" s="87"/>
      <c r="E745" s="89"/>
      <c r="F745" s="201" t="s">
        <v>467</v>
      </c>
      <c r="G745" s="202"/>
      <c r="H745" s="203"/>
      <c r="I745" s="90" t="s">
        <v>932</v>
      </c>
      <c r="J745" s="98" t="s">
        <v>468</v>
      </c>
      <c r="K745" s="118">
        <v>14.6</v>
      </c>
    </row>
    <row r="746" spans="2:11" ht="15" customHeight="1" x14ac:dyDescent="0.2">
      <c r="B746" s="106"/>
      <c r="C746" s="85"/>
      <c r="D746" s="87"/>
      <c r="E746" s="89"/>
      <c r="F746" s="201" t="s">
        <v>36</v>
      </c>
      <c r="G746" s="202"/>
      <c r="H746" s="203"/>
      <c r="I746" s="90" t="s">
        <v>932</v>
      </c>
      <c r="J746" s="98" t="s">
        <v>37</v>
      </c>
      <c r="K746" s="118">
        <v>2355.6</v>
      </c>
    </row>
    <row r="747" spans="2:11" ht="15" customHeight="1" x14ac:dyDescent="0.2">
      <c r="B747" s="106"/>
      <c r="C747" s="85"/>
      <c r="D747" s="87"/>
      <c r="E747" s="89"/>
      <c r="F747" s="201" t="s">
        <v>368</v>
      </c>
      <c r="G747" s="202"/>
      <c r="H747" s="203"/>
      <c r="I747" s="90" t="s">
        <v>932</v>
      </c>
      <c r="J747" s="98" t="s">
        <v>369</v>
      </c>
      <c r="K747" s="118">
        <v>497.8</v>
      </c>
    </row>
    <row r="748" spans="2:11" ht="50.25" customHeight="1" x14ac:dyDescent="0.2">
      <c r="B748" s="106"/>
      <c r="C748" s="85"/>
      <c r="D748" s="87"/>
      <c r="E748" s="89"/>
      <c r="F748" s="175"/>
      <c r="G748" s="195" t="s">
        <v>1117</v>
      </c>
      <c r="H748" s="196"/>
      <c r="I748" s="90">
        <v>1250151200</v>
      </c>
      <c r="J748" s="98"/>
      <c r="K748" s="118">
        <f>K749</f>
        <v>1061</v>
      </c>
    </row>
    <row r="749" spans="2:11" ht="15" customHeight="1" x14ac:dyDescent="0.2">
      <c r="B749" s="106"/>
      <c r="C749" s="85"/>
      <c r="D749" s="87"/>
      <c r="E749" s="89"/>
      <c r="F749" s="175"/>
      <c r="G749" s="247" t="s">
        <v>1024</v>
      </c>
      <c r="H749" s="248"/>
      <c r="I749" s="90">
        <v>1250151200</v>
      </c>
      <c r="J749" s="176">
        <v>244</v>
      </c>
      <c r="K749" s="118">
        <v>1061</v>
      </c>
    </row>
    <row r="750" spans="2:11" ht="68.25" customHeight="1" x14ac:dyDescent="0.2">
      <c r="B750" s="106"/>
      <c r="C750" s="85"/>
      <c r="D750" s="87"/>
      <c r="E750" s="204" t="s">
        <v>964</v>
      </c>
      <c r="F750" s="204"/>
      <c r="G750" s="204"/>
      <c r="H750" s="204"/>
      <c r="I750" s="88" t="s">
        <v>933</v>
      </c>
      <c r="J750" s="97"/>
      <c r="K750" s="117">
        <f>K751+K752+K753</f>
        <v>4912</v>
      </c>
    </row>
    <row r="751" spans="2:11" ht="17.25" customHeight="1" x14ac:dyDescent="0.2">
      <c r="B751" s="106"/>
      <c r="C751" s="85"/>
      <c r="D751" s="87"/>
      <c r="E751" s="89"/>
      <c r="F751" s="201" t="s">
        <v>537</v>
      </c>
      <c r="G751" s="202"/>
      <c r="H751" s="203"/>
      <c r="I751" s="90" t="s">
        <v>933</v>
      </c>
      <c r="J751" s="98" t="s">
        <v>538</v>
      </c>
      <c r="K751" s="118">
        <v>664.4</v>
      </c>
    </row>
    <row r="752" spans="2:11" ht="48" customHeight="1" x14ac:dyDescent="0.2">
      <c r="B752" s="106"/>
      <c r="C752" s="85"/>
      <c r="D752" s="87"/>
      <c r="E752" s="89"/>
      <c r="F752" s="201" t="s">
        <v>539</v>
      </c>
      <c r="G752" s="202"/>
      <c r="H752" s="203"/>
      <c r="I752" s="90" t="s">
        <v>933</v>
      </c>
      <c r="J752" s="98" t="s">
        <v>540</v>
      </c>
      <c r="K752" s="118">
        <v>200.7</v>
      </c>
    </row>
    <row r="753" spans="2:11" ht="20.25" customHeight="1" x14ac:dyDescent="0.2">
      <c r="B753" s="106"/>
      <c r="C753" s="85"/>
      <c r="D753" s="87"/>
      <c r="E753" s="89"/>
      <c r="F753" s="201" t="s">
        <v>1024</v>
      </c>
      <c r="G753" s="202"/>
      <c r="H753" s="203"/>
      <c r="I753" s="90" t="s">
        <v>933</v>
      </c>
      <c r="J753" s="98" t="s">
        <v>355</v>
      </c>
      <c r="K753" s="118">
        <v>4046.9</v>
      </c>
    </row>
    <row r="754" spans="2:11" ht="53.25" customHeight="1" x14ac:dyDescent="0.2">
      <c r="B754" s="106"/>
      <c r="C754" s="85"/>
      <c r="D754" s="87"/>
      <c r="E754" s="204" t="s">
        <v>1026</v>
      </c>
      <c r="F754" s="204"/>
      <c r="G754" s="204"/>
      <c r="H754" s="204"/>
      <c r="I754" s="88" t="s">
        <v>934</v>
      </c>
      <c r="J754" s="97"/>
      <c r="K754" s="117">
        <f>K755+K756+K757+K758+K759</f>
        <v>10642</v>
      </c>
    </row>
    <row r="755" spans="2:11" ht="22.5" customHeight="1" x14ac:dyDescent="0.2">
      <c r="B755" s="106"/>
      <c r="C755" s="85"/>
      <c r="D755" s="87"/>
      <c r="E755" s="89"/>
      <c r="F755" s="201" t="s">
        <v>537</v>
      </c>
      <c r="G755" s="202"/>
      <c r="H755" s="203"/>
      <c r="I755" s="90" t="s">
        <v>934</v>
      </c>
      <c r="J755" s="98" t="s">
        <v>538</v>
      </c>
      <c r="K755" s="118">
        <v>7486.3</v>
      </c>
    </row>
    <row r="756" spans="2:11" ht="35.25" customHeight="1" x14ac:dyDescent="0.2">
      <c r="B756" s="106"/>
      <c r="C756" s="85"/>
      <c r="D756" s="87"/>
      <c r="E756" s="89"/>
      <c r="F756" s="201" t="s">
        <v>28</v>
      </c>
      <c r="G756" s="202"/>
      <c r="H756" s="203"/>
      <c r="I756" s="90" t="s">
        <v>934</v>
      </c>
      <c r="J756" s="98" t="s">
        <v>29</v>
      </c>
      <c r="K756" s="118">
        <v>10</v>
      </c>
    </row>
    <row r="757" spans="2:11" ht="56.25" customHeight="1" x14ac:dyDescent="0.2">
      <c r="B757" s="106"/>
      <c r="C757" s="85"/>
      <c r="D757" s="87"/>
      <c r="E757" s="89"/>
      <c r="F757" s="201" t="s">
        <v>539</v>
      </c>
      <c r="G757" s="202"/>
      <c r="H757" s="203"/>
      <c r="I757" s="90" t="s">
        <v>934</v>
      </c>
      <c r="J757" s="98" t="s">
        <v>540</v>
      </c>
      <c r="K757" s="118">
        <v>2260.8000000000002</v>
      </c>
    </row>
    <row r="758" spans="2:11" ht="33.75" customHeight="1" x14ac:dyDescent="0.2">
      <c r="B758" s="106"/>
      <c r="C758" s="85"/>
      <c r="D758" s="87"/>
      <c r="E758" s="89"/>
      <c r="F758" s="201" t="s">
        <v>465</v>
      </c>
      <c r="G758" s="202"/>
      <c r="H758" s="203"/>
      <c r="I758" s="90" t="s">
        <v>934</v>
      </c>
      <c r="J758" s="98" t="s">
        <v>466</v>
      </c>
      <c r="K758" s="118">
        <v>534.9</v>
      </c>
    </row>
    <row r="759" spans="2:11" ht="20.25" customHeight="1" x14ac:dyDescent="0.2">
      <c r="B759" s="106"/>
      <c r="C759" s="85"/>
      <c r="D759" s="87"/>
      <c r="E759" s="89"/>
      <c r="F759" s="201" t="s">
        <v>1024</v>
      </c>
      <c r="G759" s="202"/>
      <c r="H759" s="203"/>
      <c r="I759" s="90" t="s">
        <v>934</v>
      </c>
      <c r="J759" s="98" t="s">
        <v>355</v>
      </c>
      <c r="K759" s="118">
        <v>350</v>
      </c>
    </row>
    <row r="760" spans="2:11" ht="40.5" customHeight="1" x14ac:dyDescent="0.2">
      <c r="B760" s="206" t="s">
        <v>935</v>
      </c>
      <c r="C760" s="207"/>
      <c r="D760" s="207"/>
      <c r="E760" s="207"/>
      <c r="F760" s="207"/>
      <c r="G760" s="207"/>
      <c r="H760" s="207"/>
      <c r="I760" s="111" t="s">
        <v>936</v>
      </c>
      <c r="J760" s="112"/>
      <c r="K760" s="114">
        <f>K761+K832</f>
        <v>103298.1</v>
      </c>
    </row>
    <row r="761" spans="2:11" ht="53.25" customHeight="1" x14ac:dyDescent="0.2">
      <c r="B761" s="106"/>
      <c r="C761" s="205" t="s">
        <v>173</v>
      </c>
      <c r="D761" s="205"/>
      <c r="E761" s="205"/>
      <c r="F761" s="205"/>
      <c r="G761" s="205"/>
      <c r="H761" s="205"/>
      <c r="I761" s="84" t="s">
        <v>174</v>
      </c>
      <c r="J761" s="95"/>
      <c r="K761" s="115">
        <f>K762+K777+K782+K787+K810+K825</f>
        <v>37794.400000000001</v>
      </c>
    </row>
    <row r="762" spans="2:11" ht="49.5" customHeight="1" x14ac:dyDescent="0.2">
      <c r="B762" s="106"/>
      <c r="C762" s="85"/>
      <c r="D762" s="208" t="s">
        <v>175</v>
      </c>
      <c r="E762" s="208"/>
      <c r="F762" s="208"/>
      <c r="G762" s="208"/>
      <c r="H762" s="208"/>
      <c r="I762" s="86" t="s">
        <v>176</v>
      </c>
      <c r="J762" s="96"/>
      <c r="K762" s="116">
        <f>K763+K765+K767+K769+K771+K773+K775</f>
        <v>10022.5</v>
      </c>
    </row>
    <row r="763" spans="2:11" ht="57" customHeight="1" x14ac:dyDescent="0.2">
      <c r="B763" s="106"/>
      <c r="C763" s="85"/>
      <c r="D763" s="87"/>
      <c r="E763" s="204" t="s">
        <v>177</v>
      </c>
      <c r="F763" s="204"/>
      <c r="G763" s="204"/>
      <c r="H763" s="204"/>
      <c r="I763" s="88" t="s">
        <v>178</v>
      </c>
      <c r="J763" s="97"/>
      <c r="K763" s="117">
        <f>K764</f>
        <v>3996</v>
      </c>
    </row>
    <row r="764" spans="2:11" ht="30.75" customHeight="1" x14ac:dyDescent="0.2">
      <c r="B764" s="106"/>
      <c r="C764" s="85"/>
      <c r="D764" s="87"/>
      <c r="E764" s="89"/>
      <c r="F764" s="201" t="s">
        <v>465</v>
      </c>
      <c r="G764" s="202"/>
      <c r="H764" s="203"/>
      <c r="I764" s="90" t="s">
        <v>178</v>
      </c>
      <c r="J764" s="98" t="s">
        <v>466</v>
      </c>
      <c r="K764" s="118">
        <v>3996</v>
      </c>
    </row>
    <row r="765" spans="2:11" ht="69.75" customHeight="1" x14ac:dyDescent="0.2">
      <c r="B765" s="106"/>
      <c r="C765" s="85"/>
      <c r="D765" s="87"/>
      <c r="E765" s="204" t="s">
        <v>179</v>
      </c>
      <c r="F765" s="204"/>
      <c r="G765" s="204"/>
      <c r="H765" s="204"/>
      <c r="I765" s="88" t="s">
        <v>180</v>
      </c>
      <c r="J765" s="97"/>
      <c r="K765" s="117">
        <f>K766</f>
        <v>1141.9000000000001</v>
      </c>
    </row>
    <row r="766" spans="2:11" ht="30.75" customHeight="1" x14ac:dyDescent="0.2">
      <c r="B766" s="106"/>
      <c r="C766" s="85"/>
      <c r="D766" s="87"/>
      <c r="E766" s="89"/>
      <c r="F766" s="201" t="s">
        <v>465</v>
      </c>
      <c r="G766" s="202"/>
      <c r="H766" s="203"/>
      <c r="I766" s="90" t="s">
        <v>180</v>
      </c>
      <c r="J766" s="98" t="s">
        <v>466</v>
      </c>
      <c r="K766" s="118">
        <v>1141.9000000000001</v>
      </c>
    </row>
    <row r="767" spans="2:11" ht="52.5" customHeight="1" x14ac:dyDescent="0.2">
      <c r="B767" s="106"/>
      <c r="C767" s="85"/>
      <c r="D767" s="87"/>
      <c r="E767" s="204" t="s">
        <v>181</v>
      </c>
      <c r="F767" s="204"/>
      <c r="G767" s="204"/>
      <c r="H767" s="204"/>
      <c r="I767" s="88" t="s">
        <v>182</v>
      </c>
      <c r="J767" s="97"/>
      <c r="K767" s="117">
        <f>K768</f>
        <v>3841.9</v>
      </c>
    </row>
    <row r="768" spans="2:11" ht="35.25" customHeight="1" x14ac:dyDescent="0.2">
      <c r="B768" s="106"/>
      <c r="C768" s="85"/>
      <c r="D768" s="87"/>
      <c r="E768" s="89"/>
      <c r="F768" s="201" t="s">
        <v>465</v>
      </c>
      <c r="G768" s="202"/>
      <c r="H768" s="203"/>
      <c r="I768" s="90" t="s">
        <v>182</v>
      </c>
      <c r="J768" s="98" t="s">
        <v>466</v>
      </c>
      <c r="K768" s="118">
        <v>3841.9</v>
      </c>
    </row>
    <row r="769" spans="2:11" ht="85.5" customHeight="1" x14ac:dyDescent="0.2">
      <c r="B769" s="106"/>
      <c r="C769" s="85"/>
      <c r="D769" s="87"/>
      <c r="E769" s="204" t="s">
        <v>942</v>
      </c>
      <c r="F769" s="204"/>
      <c r="G769" s="204"/>
      <c r="H769" s="204"/>
      <c r="I769" s="88" t="s">
        <v>183</v>
      </c>
      <c r="J769" s="97"/>
      <c r="K769" s="117">
        <f>K770</f>
        <v>100</v>
      </c>
    </row>
    <row r="770" spans="2:11" ht="36.75" customHeight="1" x14ac:dyDescent="0.2">
      <c r="B770" s="106"/>
      <c r="C770" s="85"/>
      <c r="D770" s="87"/>
      <c r="E770" s="89"/>
      <c r="F770" s="213" t="s">
        <v>465</v>
      </c>
      <c r="G770" s="195"/>
      <c r="H770" s="196"/>
      <c r="I770" s="90" t="s">
        <v>183</v>
      </c>
      <c r="J770" s="98" t="s">
        <v>466</v>
      </c>
      <c r="K770" s="118">
        <v>100</v>
      </c>
    </row>
    <row r="771" spans="2:11" ht="87" customHeight="1" x14ac:dyDescent="0.2">
      <c r="B771" s="106"/>
      <c r="C771" s="85"/>
      <c r="D771" s="87"/>
      <c r="E771" s="204" t="s">
        <v>184</v>
      </c>
      <c r="F771" s="204"/>
      <c r="G771" s="204"/>
      <c r="H771" s="204"/>
      <c r="I771" s="88" t="s">
        <v>185</v>
      </c>
      <c r="J771" s="97"/>
      <c r="K771" s="117">
        <f>K772</f>
        <v>374</v>
      </c>
    </row>
    <row r="772" spans="2:11" ht="32.25" customHeight="1" x14ac:dyDescent="0.2">
      <c r="B772" s="106"/>
      <c r="C772" s="85"/>
      <c r="D772" s="87"/>
      <c r="E772" s="89"/>
      <c r="F772" s="201" t="s">
        <v>465</v>
      </c>
      <c r="G772" s="202"/>
      <c r="H772" s="203"/>
      <c r="I772" s="90" t="s">
        <v>185</v>
      </c>
      <c r="J772" s="98" t="s">
        <v>466</v>
      </c>
      <c r="K772" s="118">
        <v>374</v>
      </c>
    </row>
    <row r="773" spans="2:11" ht="84.75" customHeight="1" x14ac:dyDescent="0.2">
      <c r="B773" s="106"/>
      <c r="C773" s="85"/>
      <c r="D773" s="87"/>
      <c r="E773" s="204" t="s">
        <v>186</v>
      </c>
      <c r="F773" s="204"/>
      <c r="G773" s="204"/>
      <c r="H773" s="204"/>
      <c r="I773" s="88" t="s">
        <v>187</v>
      </c>
      <c r="J773" s="97"/>
      <c r="K773" s="117">
        <f>K774</f>
        <v>369.5</v>
      </c>
    </row>
    <row r="774" spans="2:11" ht="33" customHeight="1" x14ac:dyDescent="0.2">
      <c r="B774" s="106"/>
      <c r="C774" s="85"/>
      <c r="D774" s="87"/>
      <c r="E774" s="89"/>
      <c r="F774" s="201" t="s">
        <v>465</v>
      </c>
      <c r="G774" s="202"/>
      <c r="H774" s="203"/>
      <c r="I774" s="90" t="s">
        <v>187</v>
      </c>
      <c r="J774" s="98" t="s">
        <v>466</v>
      </c>
      <c r="K774" s="118">
        <v>369.5</v>
      </c>
    </row>
    <row r="775" spans="2:11" ht="87.75" customHeight="1" x14ac:dyDescent="0.2">
      <c r="B775" s="106"/>
      <c r="C775" s="85"/>
      <c r="D775" s="87"/>
      <c r="E775" s="204" t="s">
        <v>188</v>
      </c>
      <c r="F775" s="204"/>
      <c r="G775" s="204"/>
      <c r="H775" s="204"/>
      <c r="I775" s="88" t="s">
        <v>189</v>
      </c>
      <c r="J775" s="97"/>
      <c r="K775" s="117">
        <f>K776</f>
        <v>199.2</v>
      </c>
    </row>
    <row r="776" spans="2:11" ht="33" customHeight="1" x14ac:dyDescent="0.2">
      <c r="B776" s="106"/>
      <c r="C776" s="85"/>
      <c r="D776" s="87"/>
      <c r="E776" s="89"/>
      <c r="F776" s="201" t="s">
        <v>465</v>
      </c>
      <c r="G776" s="202"/>
      <c r="H776" s="203"/>
      <c r="I776" s="90" t="s">
        <v>189</v>
      </c>
      <c r="J776" s="98" t="s">
        <v>466</v>
      </c>
      <c r="K776" s="118">
        <v>199.2</v>
      </c>
    </row>
    <row r="777" spans="2:11" ht="54.75" customHeight="1" x14ac:dyDescent="0.2">
      <c r="B777" s="106"/>
      <c r="C777" s="85"/>
      <c r="D777" s="208" t="s">
        <v>190</v>
      </c>
      <c r="E777" s="208"/>
      <c r="F777" s="208"/>
      <c r="G777" s="208"/>
      <c r="H777" s="208"/>
      <c r="I777" s="86" t="s">
        <v>191</v>
      </c>
      <c r="J777" s="96"/>
      <c r="K777" s="116">
        <f>K778+K780</f>
        <v>3046.7</v>
      </c>
    </row>
    <row r="778" spans="2:11" ht="67.5" customHeight="1" x14ac:dyDescent="0.2">
      <c r="B778" s="106"/>
      <c r="C778" s="85"/>
      <c r="D778" s="87"/>
      <c r="E778" s="204" t="s">
        <v>192</v>
      </c>
      <c r="F778" s="204"/>
      <c r="G778" s="204"/>
      <c r="H778" s="204"/>
      <c r="I778" s="88" t="s">
        <v>193</v>
      </c>
      <c r="J778" s="97"/>
      <c r="K778" s="117">
        <f>K779</f>
        <v>1131.0999999999999</v>
      </c>
    </row>
    <row r="779" spans="2:11" ht="35.25" customHeight="1" x14ac:dyDescent="0.2">
      <c r="B779" s="106"/>
      <c r="C779" s="85"/>
      <c r="D779" s="87"/>
      <c r="E779" s="89"/>
      <c r="F779" s="201" t="s">
        <v>465</v>
      </c>
      <c r="G779" s="202"/>
      <c r="H779" s="203"/>
      <c r="I779" s="90" t="s">
        <v>193</v>
      </c>
      <c r="J779" s="98" t="s">
        <v>466</v>
      </c>
      <c r="K779" s="118">
        <v>1131.0999999999999</v>
      </c>
    </row>
    <row r="780" spans="2:11" ht="18.75" customHeight="1" x14ac:dyDescent="0.2">
      <c r="B780" s="106"/>
      <c r="C780" s="85"/>
      <c r="D780" s="87"/>
      <c r="E780" s="204" t="s">
        <v>194</v>
      </c>
      <c r="F780" s="204"/>
      <c r="G780" s="204"/>
      <c r="H780" s="204"/>
      <c r="I780" s="88" t="s">
        <v>195</v>
      </c>
      <c r="J780" s="97"/>
      <c r="K780" s="117">
        <f>K781</f>
        <v>1915.6</v>
      </c>
    </row>
    <row r="781" spans="2:11" ht="33.75" customHeight="1" x14ac:dyDescent="0.2">
      <c r="B781" s="106"/>
      <c r="C781" s="85"/>
      <c r="D781" s="87"/>
      <c r="E781" s="89"/>
      <c r="F781" s="201" t="s">
        <v>465</v>
      </c>
      <c r="G781" s="202"/>
      <c r="H781" s="203"/>
      <c r="I781" s="90" t="s">
        <v>195</v>
      </c>
      <c r="J781" s="98" t="s">
        <v>466</v>
      </c>
      <c r="K781" s="118">
        <v>1915.6</v>
      </c>
    </row>
    <row r="782" spans="2:11" ht="53.25" customHeight="1" x14ac:dyDescent="0.2">
      <c r="B782" s="106"/>
      <c r="C782" s="85"/>
      <c r="D782" s="208" t="s">
        <v>943</v>
      </c>
      <c r="E782" s="208"/>
      <c r="F782" s="208"/>
      <c r="G782" s="208"/>
      <c r="H782" s="208"/>
      <c r="I782" s="86" t="s">
        <v>196</v>
      </c>
      <c r="J782" s="96"/>
      <c r="K782" s="116">
        <f>K783+K785</f>
        <v>3127.6</v>
      </c>
    </row>
    <row r="783" spans="2:11" ht="64.5" customHeight="1" x14ac:dyDescent="0.2">
      <c r="B783" s="106"/>
      <c r="C783" s="85"/>
      <c r="D783" s="87"/>
      <c r="E783" s="204" t="s">
        <v>197</v>
      </c>
      <c r="F783" s="204"/>
      <c r="G783" s="204"/>
      <c r="H783" s="204"/>
      <c r="I783" s="88" t="s">
        <v>198</v>
      </c>
      <c r="J783" s="97"/>
      <c r="K783" s="117">
        <f>K784</f>
        <v>3124.6</v>
      </c>
    </row>
    <row r="784" spans="2:11" ht="32.25" customHeight="1" x14ac:dyDescent="0.2">
      <c r="B784" s="106"/>
      <c r="C784" s="85"/>
      <c r="D784" s="87"/>
      <c r="E784" s="89"/>
      <c r="F784" s="201" t="s">
        <v>465</v>
      </c>
      <c r="G784" s="202"/>
      <c r="H784" s="203"/>
      <c r="I784" s="90" t="s">
        <v>198</v>
      </c>
      <c r="J784" s="98" t="s">
        <v>466</v>
      </c>
      <c r="K784" s="118">
        <v>3124.6</v>
      </c>
    </row>
    <row r="785" spans="2:11" ht="84.75" customHeight="1" x14ac:dyDescent="0.2">
      <c r="B785" s="106"/>
      <c r="C785" s="85"/>
      <c r="D785" s="87"/>
      <c r="E785" s="89"/>
      <c r="F785" s="172"/>
      <c r="G785" s="195" t="s">
        <v>1109</v>
      </c>
      <c r="H785" s="196"/>
      <c r="I785" s="90">
        <v>1310302010</v>
      </c>
      <c r="J785" s="98"/>
      <c r="K785" s="118">
        <f>K786</f>
        <v>3</v>
      </c>
    </row>
    <row r="786" spans="2:11" ht="32.25" customHeight="1" x14ac:dyDescent="0.2">
      <c r="B786" s="106"/>
      <c r="C786" s="85"/>
      <c r="D786" s="87"/>
      <c r="E786" s="89"/>
      <c r="F786" s="172"/>
      <c r="G786" s="195" t="s">
        <v>465</v>
      </c>
      <c r="H786" s="196"/>
      <c r="I786" s="90">
        <v>1310302010</v>
      </c>
      <c r="J786" s="98">
        <v>242</v>
      </c>
      <c r="K786" s="118">
        <v>3</v>
      </c>
    </row>
    <row r="787" spans="2:11" ht="49.5" customHeight="1" x14ac:dyDescent="0.2">
      <c r="B787" s="106"/>
      <c r="C787" s="85"/>
      <c r="D787" s="208" t="s">
        <v>199</v>
      </c>
      <c r="E787" s="208"/>
      <c r="F787" s="208"/>
      <c r="G787" s="208"/>
      <c r="H787" s="208"/>
      <c r="I787" s="86" t="s">
        <v>200</v>
      </c>
      <c r="J787" s="96"/>
      <c r="K787" s="116">
        <f>K788+K790+K792+K794+K796+K798+K802+K804+K808+K800+K806</f>
        <v>2277.6</v>
      </c>
    </row>
    <row r="788" spans="2:11" ht="47.25" customHeight="1" x14ac:dyDescent="0.2">
      <c r="B788" s="106"/>
      <c r="C788" s="85"/>
      <c r="D788" s="87"/>
      <c r="E788" s="204" t="s">
        <v>201</v>
      </c>
      <c r="F788" s="204"/>
      <c r="G788" s="204"/>
      <c r="H788" s="204"/>
      <c r="I788" s="88" t="s">
        <v>202</v>
      </c>
      <c r="J788" s="97"/>
      <c r="K788" s="117">
        <f>K789</f>
        <v>27.6</v>
      </c>
    </row>
    <row r="789" spans="2:11" ht="32.25" customHeight="1" x14ac:dyDescent="0.2">
      <c r="B789" s="106"/>
      <c r="C789" s="85"/>
      <c r="D789" s="87"/>
      <c r="E789" s="89"/>
      <c r="F789" s="201" t="s">
        <v>465</v>
      </c>
      <c r="G789" s="202"/>
      <c r="H789" s="203"/>
      <c r="I789" s="90" t="s">
        <v>202</v>
      </c>
      <c r="J789" s="98" t="s">
        <v>466</v>
      </c>
      <c r="K789" s="118">
        <v>27.6</v>
      </c>
    </row>
    <row r="790" spans="2:11" ht="48.75" customHeight="1" x14ac:dyDescent="0.2">
      <c r="B790" s="106"/>
      <c r="C790" s="85"/>
      <c r="D790" s="87"/>
      <c r="E790" s="212" t="s">
        <v>203</v>
      </c>
      <c r="F790" s="212"/>
      <c r="G790" s="212"/>
      <c r="H790" s="212"/>
      <c r="I790" s="88" t="s">
        <v>204</v>
      </c>
      <c r="J790" s="97"/>
      <c r="K790" s="117">
        <f>K791</f>
        <v>277.7</v>
      </c>
    </row>
    <row r="791" spans="2:11" ht="32.25" customHeight="1" x14ac:dyDescent="0.2">
      <c r="B791" s="106"/>
      <c r="C791" s="85"/>
      <c r="D791" s="87"/>
      <c r="E791" s="89"/>
      <c r="F791" s="209" t="s">
        <v>465</v>
      </c>
      <c r="G791" s="210"/>
      <c r="H791" s="211"/>
      <c r="I791" s="178" t="s">
        <v>204</v>
      </c>
      <c r="J791" s="179" t="s">
        <v>466</v>
      </c>
      <c r="K791" s="180">
        <v>277.7</v>
      </c>
    </row>
    <row r="792" spans="2:11" ht="30.75" customHeight="1" x14ac:dyDescent="0.2">
      <c r="B792" s="106"/>
      <c r="C792" s="85"/>
      <c r="D792" s="87"/>
      <c r="E792" s="204" t="s">
        <v>205</v>
      </c>
      <c r="F792" s="204"/>
      <c r="G792" s="204"/>
      <c r="H792" s="204"/>
      <c r="I792" s="88" t="s">
        <v>206</v>
      </c>
      <c r="J792" s="97"/>
      <c r="K792" s="117">
        <f>K793</f>
        <v>622.29999999999995</v>
      </c>
    </row>
    <row r="793" spans="2:11" ht="31.5" customHeight="1" x14ac:dyDescent="0.2">
      <c r="B793" s="106"/>
      <c r="C793" s="85"/>
      <c r="D793" s="87"/>
      <c r="E793" s="89"/>
      <c r="F793" s="201" t="s">
        <v>465</v>
      </c>
      <c r="G793" s="202"/>
      <c r="H793" s="203"/>
      <c r="I793" s="90" t="s">
        <v>206</v>
      </c>
      <c r="J793" s="98" t="s">
        <v>466</v>
      </c>
      <c r="K793" s="118">
        <v>622.29999999999995</v>
      </c>
    </row>
    <row r="794" spans="2:11" ht="66" customHeight="1" x14ac:dyDescent="0.2">
      <c r="B794" s="106"/>
      <c r="C794" s="85"/>
      <c r="D794" s="87"/>
      <c r="E794" s="204" t="s">
        <v>944</v>
      </c>
      <c r="F794" s="204"/>
      <c r="G794" s="204"/>
      <c r="H794" s="204"/>
      <c r="I794" s="88" t="s">
        <v>207</v>
      </c>
      <c r="J794" s="97"/>
      <c r="K794" s="117">
        <f>K795</f>
        <v>100</v>
      </c>
    </row>
    <row r="795" spans="2:11" ht="34.5" customHeight="1" x14ac:dyDescent="0.2">
      <c r="B795" s="106"/>
      <c r="C795" s="85"/>
      <c r="D795" s="87"/>
      <c r="E795" s="89"/>
      <c r="F795" s="201" t="s">
        <v>465</v>
      </c>
      <c r="G795" s="202"/>
      <c r="H795" s="203"/>
      <c r="I795" s="90" t="s">
        <v>207</v>
      </c>
      <c r="J795" s="98" t="s">
        <v>466</v>
      </c>
      <c r="K795" s="118">
        <v>100</v>
      </c>
    </row>
    <row r="796" spans="2:11" ht="69" customHeight="1" x14ac:dyDescent="0.2">
      <c r="B796" s="106"/>
      <c r="C796" s="85"/>
      <c r="D796" s="87"/>
      <c r="E796" s="204" t="s">
        <v>208</v>
      </c>
      <c r="F796" s="204"/>
      <c r="G796" s="204"/>
      <c r="H796" s="204"/>
      <c r="I796" s="88" t="s">
        <v>209</v>
      </c>
      <c r="J796" s="97"/>
      <c r="K796" s="117">
        <f>K797</f>
        <v>50</v>
      </c>
    </row>
    <row r="797" spans="2:11" ht="33.75" customHeight="1" x14ac:dyDescent="0.2">
      <c r="B797" s="106"/>
      <c r="C797" s="85"/>
      <c r="D797" s="87"/>
      <c r="E797" s="89"/>
      <c r="F797" s="201" t="s">
        <v>465</v>
      </c>
      <c r="G797" s="202"/>
      <c r="H797" s="203"/>
      <c r="I797" s="90" t="s">
        <v>209</v>
      </c>
      <c r="J797" s="98" t="s">
        <v>466</v>
      </c>
      <c r="K797" s="118">
        <v>50</v>
      </c>
    </row>
    <row r="798" spans="2:11" ht="56.25" customHeight="1" x14ac:dyDescent="0.2">
      <c r="B798" s="106"/>
      <c r="C798" s="85"/>
      <c r="D798" s="87"/>
      <c r="E798" s="204" t="s">
        <v>210</v>
      </c>
      <c r="F798" s="204"/>
      <c r="G798" s="204"/>
      <c r="H798" s="204"/>
      <c r="I798" s="88" t="s">
        <v>211</v>
      </c>
      <c r="J798" s="97"/>
      <c r="K798" s="117">
        <f>K799</f>
        <v>50</v>
      </c>
    </row>
    <row r="799" spans="2:11" ht="37.5" customHeight="1" x14ac:dyDescent="0.2">
      <c r="B799" s="106"/>
      <c r="C799" s="85"/>
      <c r="D799" s="87"/>
      <c r="E799" s="89"/>
      <c r="F799" s="201" t="s">
        <v>465</v>
      </c>
      <c r="G799" s="202"/>
      <c r="H799" s="203"/>
      <c r="I799" s="90" t="s">
        <v>211</v>
      </c>
      <c r="J799" s="98" t="s">
        <v>466</v>
      </c>
      <c r="K799" s="118">
        <v>50</v>
      </c>
    </row>
    <row r="800" spans="2:11" ht="53.25" customHeight="1" x14ac:dyDescent="0.2">
      <c r="B800" s="106"/>
      <c r="C800" s="85"/>
      <c r="D800" s="87"/>
      <c r="E800" s="189"/>
      <c r="F800" s="188"/>
      <c r="G800" s="195" t="s">
        <v>1122</v>
      </c>
      <c r="H800" s="196"/>
      <c r="I800" s="90">
        <v>1310460940</v>
      </c>
      <c r="J800" s="98"/>
      <c r="K800" s="118">
        <f>K801</f>
        <v>897</v>
      </c>
    </row>
    <row r="801" spans="2:11" ht="37.5" customHeight="1" x14ac:dyDescent="0.2">
      <c r="B801" s="106"/>
      <c r="C801" s="85"/>
      <c r="D801" s="87"/>
      <c r="E801" s="189"/>
      <c r="F801" s="188"/>
      <c r="G801" s="195" t="s">
        <v>465</v>
      </c>
      <c r="H801" s="196"/>
      <c r="I801" s="90">
        <v>1310460940</v>
      </c>
      <c r="J801" s="98">
        <v>242</v>
      </c>
      <c r="K801" s="118">
        <v>897</v>
      </c>
    </row>
    <row r="802" spans="2:11" ht="53.25" customHeight="1" x14ac:dyDescent="0.2">
      <c r="B802" s="106"/>
      <c r="C802" s="85"/>
      <c r="D802" s="87"/>
      <c r="E802" s="89"/>
      <c r="F802" s="167"/>
      <c r="G802" s="195" t="s">
        <v>1096</v>
      </c>
      <c r="H802" s="197"/>
      <c r="I802" s="90" t="s">
        <v>1095</v>
      </c>
      <c r="J802" s="98"/>
      <c r="K802" s="118">
        <f>K803</f>
        <v>15</v>
      </c>
    </row>
    <row r="803" spans="2:11" ht="37.5" customHeight="1" x14ac:dyDescent="0.2">
      <c r="B803" s="106"/>
      <c r="C803" s="85"/>
      <c r="D803" s="87"/>
      <c r="E803" s="89"/>
      <c r="F803" s="167"/>
      <c r="G803" s="195" t="s">
        <v>465</v>
      </c>
      <c r="H803" s="197"/>
      <c r="I803" s="90" t="s">
        <v>1095</v>
      </c>
      <c r="J803" s="98">
        <v>242</v>
      </c>
      <c r="K803" s="118">
        <v>15</v>
      </c>
    </row>
    <row r="804" spans="2:11" ht="54" customHeight="1" x14ac:dyDescent="0.2">
      <c r="B804" s="106"/>
      <c r="C804" s="85"/>
      <c r="D804" s="87"/>
      <c r="E804" s="89"/>
      <c r="F804" s="172"/>
      <c r="G804" s="195" t="s">
        <v>1110</v>
      </c>
      <c r="H804" s="196"/>
      <c r="I804" s="90" t="s">
        <v>1101</v>
      </c>
      <c r="J804" s="98"/>
      <c r="K804" s="118">
        <f>K805</f>
        <v>221</v>
      </c>
    </row>
    <row r="805" spans="2:11" ht="37.5" customHeight="1" x14ac:dyDescent="0.2">
      <c r="B805" s="106"/>
      <c r="C805" s="85"/>
      <c r="D805" s="87"/>
      <c r="E805" s="89"/>
      <c r="F805" s="172"/>
      <c r="G805" s="195" t="s">
        <v>465</v>
      </c>
      <c r="H805" s="197"/>
      <c r="I805" s="90" t="s">
        <v>1101</v>
      </c>
      <c r="J805" s="98">
        <v>242</v>
      </c>
      <c r="K805" s="118">
        <v>221</v>
      </c>
    </row>
    <row r="806" spans="2:11" ht="69" customHeight="1" x14ac:dyDescent="0.2">
      <c r="B806" s="106"/>
      <c r="C806" s="85"/>
      <c r="D806" s="87"/>
      <c r="E806" s="192"/>
      <c r="F806" s="191"/>
      <c r="G806" s="195" t="s">
        <v>1135</v>
      </c>
      <c r="H806" s="196"/>
      <c r="I806" s="90" t="s">
        <v>1134</v>
      </c>
      <c r="J806" s="98"/>
      <c r="K806" s="118">
        <f>K807</f>
        <v>15</v>
      </c>
    </row>
    <row r="807" spans="2:11" ht="37.5" customHeight="1" x14ac:dyDescent="0.2">
      <c r="B807" s="106"/>
      <c r="C807" s="85"/>
      <c r="D807" s="87"/>
      <c r="E807" s="192"/>
      <c r="F807" s="191"/>
      <c r="G807" s="195" t="s">
        <v>465</v>
      </c>
      <c r="H807" s="196"/>
      <c r="I807" s="90" t="s">
        <v>1134</v>
      </c>
      <c r="J807" s="98">
        <v>242</v>
      </c>
      <c r="K807" s="118">
        <v>15</v>
      </c>
    </row>
    <row r="808" spans="2:11" ht="56.25" customHeight="1" x14ac:dyDescent="0.2">
      <c r="B808" s="106"/>
      <c r="C808" s="85"/>
      <c r="D808" s="87"/>
      <c r="E808" s="89"/>
      <c r="F808" s="172"/>
      <c r="G808" s="195" t="s">
        <v>1103</v>
      </c>
      <c r="H808" s="196"/>
      <c r="I808" s="90" t="s">
        <v>1102</v>
      </c>
      <c r="J808" s="98"/>
      <c r="K808" s="118">
        <f>K809</f>
        <v>2</v>
      </c>
    </row>
    <row r="809" spans="2:11" ht="37.5" customHeight="1" x14ac:dyDescent="0.2">
      <c r="B809" s="106"/>
      <c r="C809" s="85"/>
      <c r="D809" s="87"/>
      <c r="E809" s="89"/>
      <c r="F809" s="172"/>
      <c r="G809" s="195" t="s">
        <v>465</v>
      </c>
      <c r="H809" s="197"/>
      <c r="I809" s="90" t="s">
        <v>1102</v>
      </c>
      <c r="J809" s="98">
        <v>242</v>
      </c>
      <c r="K809" s="118">
        <v>2</v>
      </c>
    </row>
    <row r="810" spans="2:11" ht="34.5" customHeight="1" x14ac:dyDescent="0.2">
      <c r="B810" s="106"/>
      <c r="C810" s="85"/>
      <c r="D810" s="208" t="s">
        <v>212</v>
      </c>
      <c r="E810" s="208"/>
      <c r="F810" s="208"/>
      <c r="G810" s="208"/>
      <c r="H810" s="208"/>
      <c r="I810" s="86" t="s">
        <v>213</v>
      </c>
      <c r="J810" s="96"/>
      <c r="K810" s="116">
        <f>K811+K816+K818+K823+K814+K821</f>
        <v>18709</v>
      </c>
    </row>
    <row r="811" spans="2:11" ht="48.75" customHeight="1" x14ac:dyDescent="0.2">
      <c r="B811" s="106"/>
      <c r="C811" s="85"/>
      <c r="D811" s="87"/>
      <c r="E811" s="204" t="s">
        <v>214</v>
      </c>
      <c r="F811" s="204"/>
      <c r="G811" s="204"/>
      <c r="H811" s="204"/>
      <c r="I811" s="88" t="s">
        <v>215</v>
      </c>
      <c r="J811" s="97"/>
      <c r="K811" s="117">
        <f>K812+K813</f>
        <v>1147</v>
      </c>
    </row>
    <row r="812" spans="2:11" ht="50.25" customHeight="1" x14ac:dyDescent="0.2">
      <c r="B812" s="106"/>
      <c r="C812" s="85"/>
      <c r="D812" s="87"/>
      <c r="E812" s="89"/>
      <c r="F812" s="201" t="s">
        <v>398</v>
      </c>
      <c r="G812" s="202"/>
      <c r="H812" s="203"/>
      <c r="I812" s="90" t="s">
        <v>215</v>
      </c>
      <c r="J812" s="98" t="s">
        <v>399</v>
      </c>
      <c r="K812" s="118">
        <v>1110.8</v>
      </c>
    </row>
    <row r="813" spans="2:11" ht="48" customHeight="1" x14ac:dyDescent="0.2">
      <c r="B813" s="106"/>
      <c r="C813" s="85"/>
      <c r="D813" s="87"/>
      <c r="E813" s="89"/>
      <c r="F813" s="201" t="s">
        <v>384</v>
      </c>
      <c r="G813" s="202"/>
      <c r="H813" s="203"/>
      <c r="I813" s="90" t="s">
        <v>215</v>
      </c>
      <c r="J813" s="98" t="s">
        <v>385</v>
      </c>
      <c r="K813" s="118">
        <v>36.200000000000003</v>
      </c>
    </row>
    <row r="814" spans="2:11" ht="69" customHeight="1" x14ac:dyDescent="0.2">
      <c r="B814" s="106"/>
      <c r="C814" s="85"/>
      <c r="D814" s="87"/>
      <c r="E814" s="192"/>
      <c r="F814" s="191"/>
      <c r="G814" s="195" t="s">
        <v>1136</v>
      </c>
      <c r="H814" s="196"/>
      <c r="I814" s="90">
        <v>1310560930</v>
      </c>
      <c r="J814" s="98"/>
      <c r="K814" s="118">
        <f>K815</f>
        <v>162</v>
      </c>
    </row>
    <row r="815" spans="2:11" ht="48" customHeight="1" x14ac:dyDescent="0.2">
      <c r="B815" s="106"/>
      <c r="C815" s="85"/>
      <c r="D815" s="87"/>
      <c r="E815" s="192"/>
      <c r="F815" s="191"/>
      <c r="G815" s="195" t="s">
        <v>465</v>
      </c>
      <c r="H815" s="197"/>
      <c r="I815" s="90">
        <v>1310560930</v>
      </c>
      <c r="J815" s="98">
        <v>242</v>
      </c>
      <c r="K815" s="118">
        <v>162</v>
      </c>
    </row>
    <row r="816" spans="2:11" ht="48" customHeight="1" x14ac:dyDescent="0.2">
      <c r="B816" s="106"/>
      <c r="C816" s="85"/>
      <c r="D816" s="87"/>
      <c r="E816" s="204" t="s">
        <v>216</v>
      </c>
      <c r="F816" s="204"/>
      <c r="G816" s="204"/>
      <c r="H816" s="204"/>
      <c r="I816" s="88" t="s">
        <v>217</v>
      </c>
      <c r="J816" s="97"/>
      <c r="K816" s="117">
        <f>K817</f>
        <v>10380</v>
      </c>
    </row>
    <row r="817" spans="2:11" ht="19.5" customHeight="1" x14ac:dyDescent="0.2">
      <c r="B817" s="106"/>
      <c r="C817" s="85"/>
      <c r="D817" s="87"/>
      <c r="E817" s="89"/>
      <c r="F817" s="201" t="s">
        <v>516</v>
      </c>
      <c r="G817" s="202"/>
      <c r="H817" s="203"/>
      <c r="I817" s="90" t="s">
        <v>217</v>
      </c>
      <c r="J817" s="98" t="s">
        <v>517</v>
      </c>
      <c r="K817" s="118">
        <v>10380</v>
      </c>
    </row>
    <row r="818" spans="2:11" ht="57" customHeight="1" x14ac:dyDescent="0.2">
      <c r="B818" s="106"/>
      <c r="C818" s="85"/>
      <c r="D818" s="87"/>
      <c r="E818" s="212" t="s">
        <v>218</v>
      </c>
      <c r="F818" s="212"/>
      <c r="G818" s="212"/>
      <c r="H818" s="212"/>
      <c r="I818" s="88" t="s">
        <v>219</v>
      </c>
      <c r="J818" s="97"/>
      <c r="K818" s="117">
        <f>K819+K820</f>
        <v>2841</v>
      </c>
    </row>
    <row r="819" spans="2:11" ht="54.75" customHeight="1" x14ac:dyDescent="0.2">
      <c r="B819" s="106"/>
      <c r="C819" s="85"/>
      <c r="D819" s="87"/>
      <c r="E819" s="89"/>
      <c r="F819" s="209" t="s">
        <v>398</v>
      </c>
      <c r="G819" s="210"/>
      <c r="H819" s="211"/>
      <c r="I819" s="178" t="s">
        <v>219</v>
      </c>
      <c r="J819" s="179" t="s">
        <v>399</v>
      </c>
      <c r="K819" s="180">
        <v>2714.7</v>
      </c>
    </row>
    <row r="820" spans="2:11" ht="55.5" customHeight="1" x14ac:dyDescent="0.2">
      <c r="B820" s="106"/>
      <c r="C820" s="85"/>
      <c r="D820" s="87"/>
      <c r="E820" s="89"/>
      <c r="F820" s="201" t="s">
        <v>384</v>
      </c>
      <c r="G820" s="202"/>
      <c r="H820" s="203"/>
      <c r="I820" s="90" t="s">
        <v>219</v>
      </c>
      <c r="J820" s="98" t="s">
        <v>385</v>
      </c>
      <c r="K820" s="118">
        <v>126.3</v>
      </c>
    </row>
    <row r="821" spans="2:11" ht="73.5" customHeight="1" x14ac:dyDescent="0.2">
      <c r="B821" s="106"/>
      <c r="C821" s="85"/>
      <c r="D821" s="87"/>
      <c r="E821" s="192"/>
      <c r="F821" s="191"/>
      <c r="G821" s="195" t="s">
        <v>1124</v>
      </c>
      <c r="H821" s="196"/>
      <c r="I821" s="90" t="s">
        <v>1123</v>
      </c>
      <c r="J821" s="98"/>
      <c r="K821" s="118">
        <f>K822</f>
        <v>42</v>
      </c>
    </row>
    <row r="822" spans="2:11" ht="35.25" customHeight="1" x14ac:dyDescent="0.2">
      <c r="B822" s="106"/>
      <c r="C822" s="85"/>
      <c r="D822" s="87"/>
      <c r="E822" s="192"/>
      <c r="F822" s="191"/>
      <c r="G822" s="195" t="s">
        <v>465</v>
      </c>
      <c r="H822" s="197"/>
      <c r="I822" s="90" t="s">
        <v>1123</v>
      </c>
      <c r="J822" s="98">
        <v>242</v>
      </c>
      <c r="K822" s="118">
        <v>42</v>
      </c>
    </row>
    <row r="823" spans="2:11" ht="33.75" customHeight="1" x14ac:dyDescent="0.2">
      <c r="B823" s="106"/>
      <c r="C823" s="85"/>
      <c r="D823" s="87"/>
      <c r="E823" s="204" t="s">
        <v>945</v>
      </c>
      <c r="F823" s="204"/>
      <c r="G823" s="204"/>
      <c r="H823" s="204"/>
      <c r="I823" s="88" t="s">
        <v>220</v>
      </c>
      <c r="J823" s="97"/>
      <c r="K823" s="117">
        <f>K824</f>
        <v>4137</v>
      </c>
    </row>
    <row r="824" spans="2:11" ht="21.75" customHeight="1" x14ac:dyDescent="0.2">
      <c r="B824" s="106"/>
      <c r="C824" s="85"/>
      <c r="D824" s="87"/>
      <c r="E824" s="89"/>
      <c r="F824" s="201" t="s">
        <v>516</v>
      </c>
      <c r="G824" s="202"/>
      <c r="H824" s="203"/>
      <c r="I824" s="90" t="s">
        <v>220</v>
      </c>
      <c r="J824" s="98" t="s">
        <v>517</v>
      </c>
      <c r="K824" s="118">
        <v>4137</v>
      </c>
    </row>
    <row r="825" spans="2:11" ht="54.75" customHeight="1" x14ac:dyDescent="0.2">
      <c r="B825" s="106"/>
      <c r="C825" s="85"/>
      <c r="D825" s="87"/>
      <c r="E825" s="189"/>
      <c r="F825" s="188"/>
      <c r="G825" s="195" t="s">
        <v>1126</v>
      </c>
      <c r="H825" s="196"/>
      <c r="I825" s="90">
        <v>1310800000</v>
      </c>
      <c r="J825" s="98"/>
      <c r="K825" s="118">
        <f>K826+K828+K830</f>
        <v>611</v>
      </c>
    </row>
    <row r="826" spans="2:11" ht="68.25" customHeight="1" x14ac:dyDescent="0.2">
      <c r="B826" s="106"/>
      <c r="C826" s="85"/>
      <c r="D826" s="87"/>
      <c r="E826" s="189"/>
      <c r="F826" s="188"/>
      <c r="G826" s="195" t="s">
        <v>1125</v>
      </c>
      <c r="H826" s="196"/>
      <c r="I826" s="90">
        <v>1310860930</v>
      </c>
      <c r="J826" s="98"/>
      <c r="K826" s="118">
        <f>K827</f>
        <v>485</v>
      </c>
    </row>
    <row r="827" spans="2:11" ht="39" customHeight="1" x14ac:dyDescent="0.2">
      <c r="B827" s="106"/>
      <c r="C827" s="85"/>
      <c r="D827" s="87"/>
      <c r="E827" s="189"/>
      <c r="F827" s="188"/>
      <c r="G827" s="195" t="s">
        <v>465</v>
      </c>
      <c r="H827" s="197"/>
      <c r="I827" s="90">
        <v>1310860930</v>
      </c>
      <c r="J827" s="98">
        <v>242</v>
      </c>
      <c r="K827" s="118">
        <v>485</v>
      </c>
    </row>
    <row r="828" spans="2:11" ht="72" customHeight="1" x14ac:dyDescent="0.2">
      <c r="B828" s="106"/>
      <c r="C828" s="85"/>
      <c r="D828" s="87"/>
      <c r="E828" s="189"/>
      <c r="F828" s="188"/>
      <c r="G828" s="195" t="s">
        <v>1128</v>
      </c>
      <c r="H828" s="196"/>
      <c r="I828" s="90" t="s">
        <v>1127</v>
      </c>
      <c r="J828" s="98"/>
      <c r="K828" s="118">
        <f>K829</f>
        <v>42</v>
      </c>
    </row>
    <row r="829" spans="2:11" ht="39" customHeight="1" x14ac:dyDescent="0.2">
      <c r="B829" s="106"/>
      <c r="C829" s="85"/>
      <c r="D829" s="87"/>
      <c r="E829" s="189"/>
      <c r="F829" s="188"/>
      <c r="G829" s="195" t="s">
        <v>465</v>
      </c>
      <c r="H829" s="197"/>
      <c r="I829" s="90" t="s">
        <v>1127</v>
      </c>
      <c r="J829" s="98">
        <v>242</v>
      </c>
      <c r="K829" s="118">
        <v>42</v>
      </c>
    </row>
    <row r="830" spans="2:11" ht="72" customHeight="1" x14ac:dyDescent="0.2">
      <c r="B830" s="106"/>
      <c r="C830" s="85"/>
      <c r="D830" s="87"/>
      <c r="E830" s="189"/>
      <c r="F830" s="188"/>
      <c r="G830" s="195" t="s">
        <v>1130</v>
      </c>
      <c r="H830" s="196"/>
      <c r="I830" s="90" t="s">
        <v>1129</v>
      </c>
      <c r="J830" s="98"/>
      <c r="K830" s="118">
        <f>K831</f>
        <v>84</v>
      </c>
    </row>
    <row r="831" spans="2:11" ht="39" customHeight="1" x14ac:dyDescent="0.2">
      <c r="B831" s="106"/>
      <c r="C831" s="85"/>
      <c r="D831" s="87"/>
      <c r="E831" s="189"/>
      <c r="F831" s="188"/>
      <c r="G831" s="195" t="s">
        <v>465</v>
      </c>
      <c r="H831" s="197"/>
      <c r="I831" s="90" t="s">
        <v>1129</v>
      </c>
      <c r="J831" s="98">
        <v>242</v>
      </c>
      <c r="K831" s="118">
        <v>84</v>
      </c>
    </row>
    <row r="832" spans="2:11" ht="64.5" customHeight="1" x14ac:dyDescent="0.2">
      <c r="B832" s="106"/>
      <c r="C832" s="205" t="s">
        <v>221</v>
      </c>
      <c r="D832" s="205"/>
      <c r="E832" s="205"/>
      <c r="F832" s="205"/>
      <c r="G832" s="205"/>
      <c r="H832" s="205"/>
      <c r="I832" s="84" t="s">
        <v>222</v>
      </c>
      <c r="J832" s="95"/>
      <c r="K832" s="115">
        <f>K833+K841</f>
        <v>65503.700000000004</v>
      </c>
    </row>
    <row r="833" spans="2:11" ht="34.5" customHeight="1" x14ac:dyDescent="0.2">
      <c r="B833" s="106"/>
      <c r="C833" s="85"/>
      <c r="D833" s="208" t="s">
        <v>223</v>
      </c>
      <c r="E833" s="208"/>
      <c r="F833" s="208"/>
      <c r="G833" s="208"/>
      <c r="H833" s="208"/>
      <c r="I833" s="86" t="s">
        <v>224</v>
      </c>
      <c r="J833" s="96"/>
      <c r="K833" s="116">
        <f>K834+K837+K839</f>
        <v>63903.700000000004</v>
      </c>
    </row>
    <row r="834" spans="2:11" ht="21.75" customHeight="1" x14ac:dyDescent="0.2">
      <c r="B834" s="106"/>
      <c r="C834" s="85"/>
      <c r="D834" s="87"/>
      <c r="E834" s="204" t="s">
        <v>225</v>
      </c>
      <c r="F834" s="204"/>
      <c r="G834" s="204"/>
      <c r="H834" s="204"/>
      <c r="I834" s="88" t="s">
        <v>226</v>
      </c>
      <c r="J834" s="97"/>
      <c r="K834" s="117">
        <f>K835+K836</f>
        <v>59234.700000000004</v>
      </c>
    </row>
    <row r="835" spans="2:11" ht="48.75" customHeight="1" x14ac:dyDescent="0.2">
      <c r="B835" s="106"/>
      <c r="C835" s="85"/>
      <c r="D835" s="87"/>
      <c r="E835" s="89"/>
      <c r="F835" s="201" t="s">
        <v>384</v>
      </c>
      <c r="G835" s="202"/>
      <c r="H835" s="203"/>
      <c r="I835" s="90" t="s">
        <v>226</v>
      </c>
      <c r="J835" s="98" t="s">
        <v>385</v>
      </c>
      <c r="K835" s="118">
        <f>53500.4+2000+1700</f>
        <v>57200.4</v>
      </c>
    </row>
    <row r="836" spans="2:11" ht="21" customHeight="1" x14ac:dyDescent="0.2">
      <c r="B836" s="106"/>
      <c r="C836" s="85"/>
      <c r="D836" s="87"/>
      <c r="E836" s="89"/>
      <c r="F836" s="124"/>
      <c r="G836" s="195" t="s">
        <v>362</v>
      </c>
      <c r="H836" s="196"/>
      <c r="I836" s="90" t="s">
        <v>226</v>
      </c>
      <c r="J836" s="98">
        <v>622</v>
      </c>
      <c r="K836" s="118">
        <f>1234.3+800</f>
        <v>2034.3</v>
      </c>
    </row>
    <row r="837" spans="2:11" ht="114" customHeight="1" x14ac:dyDescent="0.2">
      <c r="B837" s="106"/>
      <c r="C837" s="85"/>
      <c r="D837" s="87"/>
      <c r="E837" s="89"/>
      <c r="F837" s="124"/>
      <c r="G837" s="195" t="s">
        <v>996</v>
      </c>
      <c r="H837" s="196"/>
      <c r="I837" s="90">
        <v>1320262680</v>
      </c>
      <c r="J837" s="98"/>
      <c r="K837" s="118">
        <f>K838</f>
        <v>4622</v>
      </c>
    </row>
    <row r="838" spans="2:11" ht="48.75" customHeight="1" x14ac:dyDescent="0.2">
      <c r="B838" s="106"/>
      <c r="C838" s="85"/>
      <c r="D838" s="87"/>
      <c r="E838" s="89"/>
      <c r="F838" s="124"/>
      <c r="G838" s="195" t="s">
        <v>384</v>
      </c>
      <c r="H838" s="196"/>
      <c r="I838" s="90">
        <v>1320262680</v>
      </c>
      <c r="J838" s="98">
        <v>621</v>
      </c>
      <c r="K838" s="118">
        <v>4622</v>
      </c>
    </row>
    <row r="839" spans="2:11" ht="68.25" customHeight="1" x14ac:dyDescent="0.2">
      <c r="B839" s="106"/>
      <c r="C839" s="85"/>
      <c r="D839" s="87"/>
      <c r="E839" s="89"/>
      <c r="F839" s="124"/>
      <c r="G839" s="195" t="s">
        <v>988</v>
      </c>
      <c r="H839" s="196"/>
      <c r="I839" s="90" t="s">
        <v>980</v>
      </c>
      <c r="J839" s="98"/>
      <c r="K839" s="118">
        <f>K840</f>
        <v>47</v>
      </c>
    </row>
    <row r="840" spans="2:11" ht="50.25" customHeight="1" x14ac:dyDescent="0.2">
      <c r="B840" s="106"/>
      <c r="C840" s="85"/>
      <c r="D840" s="87"/>
      <c r="E840" s="89"/>
      <c r="F840" s="124"/>
      <c r="G840" s="195" t="s">
        <v>384</v>
      </c>
      <c r="H840" s="196"/>
      <c r="I840" s="90" t="s">
        <v>980</v>
      </c>
      <c r="J840" s="98">
        <v>621</v>
      </c>
      <c r="K840" s="118">
        <v>47</v>
      </c>
    </row>
    <row r="841" spans="2:11" ht="50.25" customHeight="1" x14ac:dyDescent="0.2">
      <c r="B841" s="106"/>
      <c r="C841" s="85"/>
      <c r="D841" s="208" t="s">
        <v>986</v>
      </c>
      <c r="E841" s="208"/>
      <c r="F841" s="208"/>
      <c r="G841" s="208"/>
      <c r="H841" s="208"/>
      <c r="I841" s="86" t="s">
        <v>227</v>
      </c>
      <c r="J841" s="96"/>
      <c r="K841" s="116">
        <f>K842+K844</f>
        <v>1600</v>
      </c>
    </row>
    <row r="842" spans="2:11" ht="99" customHeight="1" x14ac:dyDescent="0.2">
      <c r="B842" s="106"/>
      <c r="C842" s="85"/>
      <c r="D842" s="87"/>
      <c r="E842" s="204" t="s">
        <v>998</v>
      </c>
      <c r="F842" s="204"/>
      <c r="G842" s="204"/>
      <c r="H842" s="204"/>
      <c r="I842" s="88" t="s">
        <v>228</v>
      </c>
      <c r="J842" s="97"/>
      <c r="K842" s="117">
        <f>K843</f>
        <v>1274</v>
      </c>
    </row>
    <row r="843" spans="2:11" ht="15" customHeight="1" x14ac:dyDescent="0.2">
      <c r="B843" s="106"/>
      <c r="C843" s="85"/>
      <c r="D843" s="87"/>
      <c r="E843" s="89"/>
      <c r="F843" s="201" t="s">
        <v>362</v>
      </c>
      <c r="G843" s="202"/>
      <c r="H843" s="203"/>
      <c r="I843" s="90" t="s">
        <v>228</v>
      </c>
      <c r="J843" s="98" t="s">
        <v>363</v>
      </c>
      <c r="K843" s="118">
        <v>1274</v>
      </c>
    </row>
    <row r="844" spans="2:11" ht="88.5" customHeight="1" x14ac:dyDescent="0.2">
      <c r="B844" s="106"/>
      <c r="C844" s="85"/>
      <c r="D844" s="87"/>
      <c r="E844" s="204" t="s">
        <v>999</v>
      </c>
      <c r="F844" s="204"/>
      <c r="G844" s="204"/>
      <c r="H844" s="204"/>
      <c r="I844" s="88" t="s">
        <v>229</v>
      </c>
      <c r="J844" s="97"/>
      <c r="K844" s="117">
        <f>K845</f>
        <v>326</v>
      </c>
    </row>
    <row r="845" spans="2:11" ht="15" customHeight="1" x14ac:dyDescent="0.2">
      <c r="B845" s="106"/>
      <c r="C845" s="85"/>
      <c r="D845" s="87"/>
      <c r="E845" s="89"/>
      <c r="F845" s="201" t="s">
        <v>362</v>
      </c>
      <c r="G845" s="202"/>
      <c r="H845" s="203"/>
      <c r="I845" s="90" t="s">
        <v>229</v>
      </c>
      <c r="J845" s="98" t="s">
        <v>363</v>
      </c>
      <c r="K845" s="118">
        <v>326</v>
      </c>
    </row>
    <row r="846" spans="2:11" ht="39.75" customHeight="1" x14ac:dyDescent="0.2">
      <c r="B846" s="206" t="s">
        <v>230</v>
      </c>
      <c r="C846" s="207"/>
      <c r="D846" s="207"/>
      <c r="E846" s="207"/>
      <c r="F846" s="207"/>
      <c r="G846" s="207"/>
      <c r="H846" s="207"/>
      <c r="I846" s="111" t="s">
        <v>231</v>
      </c>
      <c r="J846" s="112"/>
      <c r="K846" s="114">
        <f>K847+K859+K871+K896+K904</f>
        <v>220819.8</v>
      </c>
    </row>
    <row r="847" spans="2:11" ht="24.75" customHeight="1" x14ac:dyDescent="0.2">
      <c r="B847" s="106"/>
      <c r="C847" s="205" t="s">
        <v>232</v>
      </c>
      <c r="D847" s="205"/>
      <c r="E847" s="205"/>
      <c r="F847" s="205"/>
      <c r="G847" s="205"/>
      <c r="H847" s="205"/>
      <c r="I847" s="84" t="s">
        <v>233</v>
      </c>
      <c r="J847" s="95"/>
      <c r="K847" s="115">
        <f>K848</f>
        <v>38290.400000000001</v>
      </c>
    </row>
    <row r="848" spans="2:11" ht="20.25" customHeight="1" x14ac:dyDescent="0.2">
      <c r="B848" s="106"/>
      <c r="C848" s="85"/>
      <c r="D848" s="226" t="s">
        <v>234</v>
      </c>
      <c r="E848" s="226"/>
      <c r="F848" s="226"/>
      <c r="G848" s="226"/>
      <c r="H848" s="226"/>
      <c r="I848" s="86" t="s">
        <v>235</v>
      </c>
      <c r="J848" s="96"/>
      <c r="K848" s="116">
        <f>K849+K851+K853+K857+K855</f>
        <v>38290.400000000001</v>
      </c>
    </row>
    <row r="849" spans="2:11" ht="38.25" customHeight="1" x14ac:dyDescent="0.2">
      <c r="B849" s="106"/>
      <c r="C849" s="85"/>
      <c r="D849" s="87"/>
      <c r="E849" s="227" t="s">
        <v>236</v>
      </c>
      <c r="F849" s="227"/>
      <c r="G849" s="227"/>
      <c r="H849" s="227"/>
      <c r="I849" s="181" t="s">
        <v>237</v>
      </c>
      <c r="J849" s="182"/>
      <c r="K849" s="183">
        <f>K850</f>
        <v>33948.300000000003</v>
      </c>
    </row>
    <row r="850" spans="2:11" ht="20.25" customHeight="1" x14ac:dyDescent="0.2">
      <c r="B850" s="106"/>
      <c r="C850" s="85"/>
      <c r="D850" s="87"/>
      <c r="E850" s="89"/>
      <c r="F850" s="201" t="s">
        <v>1024</v>
      </c>
      <c r="G850" s="202"/>
      <c r="H850" s="203"/>
      <c r="I850" s="90" t="s">
        <v>237</v>
      </c>
      <c r="J850" s="98" t="s">
        <v>355</v>
      </c>
      <c r="K850" s="118">
        <v>33948.300000000003</v>
      </c>
    </row>
    <row r="851" spans="2:11" ht="21" customHeight="1" x14ac:dyDescent="0.2">
      <c r="B851" s="106"/>
      <c r="C851" s="85"/>
      <c r="D851" s="87"/>
      <c r="E851" s="204" t="s">
        <v>238</v>
      </c>
      <c r="F851" s="204"/>
      <c r="G851" s="204"/>
      <c r="H851" s="204"/>
      <c r="I851" s="88" t="s">
        <v>239</v>
      </c>
      <c r="J851" s="97"/>
      <c r="K851" s="117">
        <f>K852</f>
        <v>627</v>
      </c>
    </row>
    <row r="852" spans="2:11" ht="24" customHeight="1" x14ac:dyDescent="0.2">
      <c r="B852" s="106"/>
      <c r="C852" s="85"/>
      <c r="D852" s="87"/>
      <c r="E852" s="89"/>
      <c r="F852" s="201" t="s">
        <v>1024</v>
      </c>
      <c r="G852" s="202"/>
      <c r="H852" s="203"/>
      <c r="I852" s="90" t="s">
        <v>239</v>
      </c>
      <c r="J852" s="98" t="s">
        <v>355</v>
      </c>
      <c r="K852" s="118">
        <v>627</v>
      </c>
    </row>
    <row r="853" spans="2:11" ht="51" customHeight="1" x14ac:dyDescent="0.2">
      <c r="B853" s="106"/>
      <c r="C853" s="85"/>
      <c r="D853" s="87"/>
      <c r="E853" s="204" t="s">
        <v>240</v>
      </c>
      <c r="F853" s="204"/>
      <c r="G853" s="204"/>
      <c r="H853" s="204"/>
      <c r="I853" s="88" t="s">
        <v>241</v>
      </c>
      <c r="J853" s="97"/>
      <c r="K853" s="117">
        <f>K854</f>
        <v>215.1</v>
      </c>
    </row>
    <row r="854" spans="2:11" ht="25.5" customHeight="1" x14ac:dyDescent="0.2">
      <c r="B854" s="106"/>
      <c r="C854" s="85"/>
      <c r="D854" s="87"/>
      <c r="E854" s="89"/>
      <c r="F854" s="201" t="s">
        <v>1024</v>
      </c>
      <c r="G854" s="202"/>
      <c r="H854" s="203"/>
      <c r="I854" s="90" t="s">
        <v>241</v>
      </c>
      <c r="J854" s="98" t="s">
        <v>355</v>
      </c>
      <c r="K854" s="118">
        <v>215.1</v>
      </c>
    </row>
    <row r="855" spans="2:11" ht="45" customHeight="1" x14ac:dyDescent="0.2">
      <c r="B855" s="106"/>
      <c r="C855" s="85"/>
      <c r="D855" s="87"/>
      <c r="E855" s="89"/>
      <c r="F855" s="167"/>
      <c r="G855" s="195" t="s">
        <v>1097</v>
      </c>
      <c r="H855" s="197"/>
      <c r="I855" s="90">
        <v>1410102020</v>
      </c>
      <c r="J855" s="98"/>
      <c r="K855" s="118">
        <f>K856</f>
        <v>400</v>
      </c>
    </row>
    <row r="856" spans="2:11" ht="25.5" customHeight="1" x14ac:dyDescent="0.2">
      <c r="B856" s="106"/>
      <c r="C856" s="85"/>
      <c r="D856" s="87"/>
      <c r="E856" s="89"/>
      <c r="F856" s="167"/>
      <c r="G856" s="195" t="s">
        <v>1024</v>
      </c>
      <c r="H856" s="197"/>
      <c r="I856" s="90">
        <v>1410102020</v>
      </c>
      <c r="J856" s="98">
        <v>244</v>
      </c>
      <c r="K856" s="118">
        <v>400</v>
      </c>
    </row>
    <row r="857" spans="2:11" ht="56.25" customHeight="1" x14ac:dyDescent="0.2">
      <c r="B857" s="106"/>
      <c r="C857" s="85"/>
      <c r="D857" s="87"/>
      <c r="E857" s="204" t="s">
        <v>242</v>
      </c>
      <c r="F857" s="204"/>
      <c r="G857" s="204"/>
      <c r="H857" s="204"/>
      <c r="I857" s="88" t="s">
        <v>243</v>
      </c>
      <c r="J857" s="97"/>
      <c r="K857" s="117">
        <f>K858</f>
        <v>3100</v>
      </c>
    </row>
    <row r="858" spans="2:11" ht="21.75" customHeight="1" x14ac:dyDescent="0.2">
      <c r="B858" s="106"/>
      <c r="C858" s="85"/>
      <c r="D858" s="87"/>
      <c r="E858" s="89"/>
      <c r="F858" s="201" t="s">
        <v>1024</v>
      </c>
      <c r="G858" s="202"/>
      <c r="H858" s="203"/>
      <c r="I858" s="90" t="s">
        <v>243</v>
      </c>
      <c r="J858" s="98" t="s">
        <v>355</v>
      </c>
      <c r="K858" s="118">
        <v>3100</v>
      </c>
    </row>
    <row r="859" spans="2:11" ht="30" customHeight="1" x14ac:dyDescent="0.2">
      <c r="B859" s="106"/>
      <c r="C859" s="205" t="s">
        <v>244</v>
      </c>
      <c r="D859" s="205"/>
      <c r="E859" s="205"/>
      <c r="F859" s="205"/>
      <c r="G859" s="205"/>
      <c r="H859" s="205"/>
      <c r="I859" s="84" t="s">
        <v>245</v>
      </c>
      <c r="J859" s="95"/>
      <c r="K859" s="115">
        <f>K860</f>
        <v>31896</v>
      </c>
    </row>
    <row r="860" spans="2:11" ht="34.5" customHeight="1" x14ac:dyDescent="0.2">
      <c r="B860" s="106"/>
      <c r="C860" s="85"/>
      <c r="D860" s="208" t="s">
        <v>995</v>
      </c>
      <c r="E860" s="208"/>
      <c r="F860" s="208"/>
      <c r="G860" s="208"/>
      <c r="H860" s="208"/>
      <c r="I860" s="86" t="s">
        <v>246</v>
      </c>
      <c r="J860" s="96"/>
      <c r="K860" s="116">
        <f>K861+K863+K865+K869+K867</f>
        <v>31896</v>
      </c>
    </row>
    <row r="861" spans="2:11" ht="19.5" customHeight="1" x14ac:dyDescent="0.2">
      <c r="B861" s="106"/>
      <c r="C861" s="85"/>
      <c r="D861" s="87"/>
      <c r="E861" s="204" t="s">
        <v>247</v>
      </c>
      <c r="F861" s="204"/>
      <c r="G861" s="204"/>
      <c r="H861" s="204"/>
      <c r="I861" s="88" t="s">
        <v>248</v>
      </c>
      <c r="J861" s="97"/>
      <c r="K861" s="117">
        <f>K862</f>
        <v>9726.2999999999993</v>
      </c>
    </row>
    <row r="862" spans="2:11" ht="24" customHeight="1" x14ac:dyDescent="0.2">
      <c r="B862" s="106"/>
      <c r="C862" s="85"/>
      <c r="D862" s="87"/>
      <c r="E862" s="89"/>
      <c r="F862" s="201" t="s">
        <v>1024</v>
      </c>
      <c r="G862" s="202"/>
      <c r="H862" s="203"/>
      <c r="I862" s="90" t="s">
        <v>248</v>
      </c>
      <c r="J862" s="98" t="s">
        <v>355</v>
      </c>
      <c r="K862" s="118">
        <v>9726.2999999999993</v>
      </c>
    </row>
    <row r="863" spans="2:11" ht="57" customHeight="1" x14ac:dyDescent="0.2">
      <c r="B863" s="106"/>
      <c r="C863" s="85"/>
      <c r="D863" s="87"/>
      <c r="E863" s="204" t="s">
        <v>1131</v>
      </c>
      <c r="F863" s="204"/>
      <c r="G863" s="204"/>
      <c r="H863" s="204"/>
      <c r="I863" s="88" t="s">
        <v>249</v>
      </c>
      <c r="J863" s="97"/>
      <c r="K863" s="117">
        <f>K864</f>
        <v>18488</v>
      </c>
    </row>
    <row r="864" spans="2:11" ht="16.5" customHeight="1" x14ac:dyDescent="0.2">
      <c r="B864" s="106"/>
      <c r="C864" s="85"/>
      <c r="D864" s="87"/>
      <c r="E864" s="89"/>
      <c r="F864" s="201" t="s">
        <v>1024</v>
      </c>
      <c r="G864" s="202"/>
      <c r="H864" s="203"/>
      <c r="I864" s="90" t="s">
        <v>249</v>
      </c>
      <c r="J864" s="98" t="s">
        <v>355</v>
      </c>
      <c r="K864" s="118">
        <v>18488</v>
      </c>
    </row>
    <row r="865" spans="2:11" ht="18.75" customHeight="1" x14ac:dyDescent="0.2">
      <c r="B865" s="106"/>
      <c r="C865" s="85"/>
      <c r="D865" s="87"/>
      <c r="E865" s="204" t="s">
        <v>250</v>
      </c>
      <c r="F865" s="204"/>
      <c r="G865" s="204"/>
      <c r="H865" s="204"/>
      <c r="I865" s="88" t="s">
        <v>251</v>
      </c>
      <c r="J865" s="97"/>
      <c r="K865" s="117">
        <f>K866</f>
        <v>2969.7</v>
      </c>
    </row>
    <row r="866" spans="2:11" ht="31.5" customHeight="1" x14ac:dyDescent="0.2">
      <c r="B866" s="106"/>
      <c r="C866" s="85"/>
      <c r="D866" s="87"/>
      <c r="E866" s="89"/>
      <c r="F866" s="201" t="s">
        <v>354</v>
      </c>
      <c r="G866" s="202"/>
      <c r="H866" s="203"/>
      <c r="I866" s="90" t="s">
        <v>251</v>
      </c>
      <c r="J866" s="98" t="s">
        <v>355</v>
      </c>
      <c r="K866" s="118">
        <v>2969.7</v>
      </c>
    </row>
    <row r="867" spans="2:11" ht="51" customHeight="1" x14ac:dyDescent="0.2">
      <c r="B867" s="106"/>
      <c r="C867" s="85"/>
      <c r="D867" s="87"/>
      <c r="E867" s="89"/>
      <c r="F867" s="172"/>
      <c r="G867" s="195" t="s">
        <v>1105</v>
      </c>
      <c r="H867" s="196"/>
      <c r="I867" s="90" t="s">
        <v>1104</v>
      </c>
      <c r="J867" s="98"/>
      <c r="K867" s="118">
        <f>K868</f>
        <v>304</v>
      </c>
    </row>
    <row r="868" spans="2:11" ht="31.5" customHeight="1" x14ac:dyDescent="0.2">
      <c r="B868" s="106"/>
      <c r="C868" s="85"/>
      <c r="D868" s="87"/>
      <c r="E868" s="89"/>
      <c r="F868" s="172"/>
      <c r="G868" s="195" t="s">
        <v>354</v>
      </c>
      <c r="H868" s="196"/>
      <c r="I868" s="90" t="s">
        <v>1104</v>
      </c>
      <c r="J868" s="98">
        <v>244</v>
      </c>
      <c r="K868" s="118">
        <v>304</v>
      </c>
    </row>
    <row r="869" spans="2:11" ht="41.25" customHeight="1" x14ac:dyDescent="0.2">
      <c r="B869" s="106"/>
      <c r="C869" s="85"/>
      <c r="D869" s="87"/>
      <c r="E869" s="204" t="s">
        <v>252</v>
      </c>
      <c r="F869" s="204"/>
      <c r="G869" s="204"/>
      <c r="H869" s="204"/>
      <c r="I869" s="88" t="s">
        <v>253</v>
      </c>
      <c r="J869" s="97"/>
      <c r="K869" s="117">
        <f>K870</f>
        <v>408</v>
      </c>
    </row>
    <row r="870" spans="2:11" ht="24" customHeight="1" x14ac:dyDescent="0.2">
      <c r="B870" s="106"/>
      <c r="C870" s="85"/>
      <c r="D870" s="87"/>
      <c r="E870" s="89"/>
      <c r="F870" s="201" t="s">
        <v>1024</v>
      </c>
      <c r="G870" s="202"/>
      <c r="H870" s="203"/>
      <c r="I870" s="90" t="s">
        <v>253</v>
      </c>
      <c r="J870" s="98" t="s">
        <v>355</v>
      </c>
      <c r="K870" s="118">
        <v>408</v>
      </c>
    </row>
    <row r="871" spans="2:11" ht="31.5" customHeight="1" x14ac:dyDescent="0.2">
      <c r="B871" s="106"/>
      <c r="C871" s="205" t="s">
        <v>254</v>
      </c>
      <c r="D871" s="205"/>
      <c r="E871" s="205"/>
      <c r="F871" s="205"/>
      <c r="G871" s="205"/>
      <c r="H871" s="205"/>
      <c r="I871" s="84" t="s">
        <v>255</v>
      </c>
      <c r="J871" s="95"/>
      <c r="K871" s="115">
        <f>K872+K893</f>
        <v>85142.5</v>
      </c>
    </row>
    <row r="872" spans="2:11" ht="35.25" customHeight="1" x14ac:dyDescent="0.2">
      <c r="B872" s="106"/>
      <c r="C872" s="85"/>
      <c r="D872" s="208" t="s">
        <v>256</v>
      </c>
      <c r="E872" s="208"/>
      <c r="F872" s="208"/>
      <c r="G872" s="208"/>
      <c r="H872" s="208"/>
      <c r="I872" s="86" t="s">
        <v>257</v>
      </c>
      <c r="J872" s="96"/>
      <c r="K872" s="116">
        <f>K873+K877+K879+K881+K884+K889+K891+K887</f>
        <v>85043</v>
      </c>
    </row>
    <row r="873" spans="2:11" ht="15" customHeight="1" x14ac:dyDescent="0.2">
      <c r="B873" s="106"/>
      <c r="C873" s="85"/>
      <c r="D873" s="87"/>
      <c r="E873" s="204" t="s">
        <v>258</v>
      </c>
      <c r="F873" s="204"/>
      <c r="G873" s="204"/>
      <c r="H873" s="204"/>
      <c r="I873" s="88" t="s">
        <v>259</v>
      </c>
      <c r="J873" s="97"/>
      <c r="K873" s="117">
        <f>K875+K876+K874</f>
        <v>10818</v>
      </c>
    </row>
    <row r="874" spans="2:11" ht="15" customHeight="1" x14ac:dyDescent="0.2">
      <c r="B874" s="106"/>
      <c r="C874" s="85"/>
      <c r="D874" s="87"/>
      <c r="E874" s="189"/>
      <c r="F874" s="190"/>
      <c r="G874" s="199" t="s">
        <v>1024</v>
      </c>
      <c r="H874" s="200"/>
      <c r="I874" s="88" t="s">
        <v>259</v>
      </c>
      <c r="J874" s="97">
        <v>244</v>
      </c>
      <c r="K874" s="117">
        <v>1000</v>
      </c>
    </row>
    <row r="875" spans="2:11" ht="15" customHeight="1" x14ac:dyDescent="0.2">
      <c r="B875" s="106"/>
      <c r="C875" s="85"/>
      <c r="D875" s="87"/>
      <c r="E875" s="89"/>
      <c r="F875" s="201" t="s">
        <v>486</v>
      </c>
      <c r="G875" s="202"/>
      <c r="H875" s="203"/>
      <c r="I875" s="90" t="s">
        <v>259</v>
      </c>
      <c r="J875" s="98" t="s">
        <v>487</v>
      </c>
      <c r="K875" s="118">
        <v>6000</v>
      </c>
    </row>
    <row r="876" spans="2:11" ht="50.25" customHeight="1" x14ac:dyDescent="0.2">
      <c r="B876" s="106"/>
      <c r="C876" s="85"/>
      <c r="D876" s="87"/>
      <c r="E876" s="89"/>
      <c r="F876" s="201" t="s">
        <v>398</v>
      </c>
      <c r="G876" s="202"/>
      <c r="H876" s="203"/>
      <c r="I876" s="90" t="s">
        <v>259</v>
      </c>
      <c r="J876" s="98" t="s">
        <v>399</v>
      </c>
      <c r="K876" s="118">
        <v>3818</v>
      </c>
    </row>
    <row r="877" spans="2:11" ht="21.75" customHeight="1" x14ac:dyDescent="0.2">
      <c r="B877" s="106"/>
      <c r="C877" s="85"/>
      <c r="D877" s="87"/>
      <c r="E877" s="204" t="s">
        <v>260</v>
      </c>
      <c r="F877" s="204"/>
      <c r="G877" s="204"/>
      <c r="H877" s="204"/>
      <c r="I877" s="88" t="s">
        <v>261</v>
      </c>
      <c r="J877" s="97"/>
      <c r="K877" s="117">
        <f>K878</f>
        <v>7400</v>
      </c>
    </row>
    <row r="878" spans="2:11" ht="24.75" customHeight="1" x14ac:dyDescent="0.2">
      <c r="B878" s="106"/>
      <c r="C878" s="85"/>
      <c r="D878" s="87"/>
      <c r="E878" s="89"/>
      <c r="F878" s="201" t="s">
        <v>1024</v>
      </c>
      <c r="G878" s="202"/>
      <c r="H878" s="203"/>
      <c r="I878" s="90" t="s">
        <v>261</v>
      </c>
      <c r="J878" s="98" t="s">
        <v>355</v>
      </c>
      <c r="K878" s="118">
        <v>7400</v>
      </c>
    </row>
    <row r="879" spans="2:11" ht="24" customHeight="1" x14ac:dyDescent="0.2">
      <c r="B879" s="106"/>
      <c r="C879" s="85"/>
      <c r="D879" s="87"/>
      <c r="E879" s="204" t="s">
        <v>262</v>
      </c>
      <c r="F879" s="204"/>
      <c r="G879" s="204"/>
      <c r="H879" s="204"/>
      <c r="I879" s="88" t="s">
        <v>263</v>
      </c>
      <c r="J879" s="97"/>
      <c r="K879" s="117">
        <f>K880</f>
        <v>1800</v>
      </c>
    </row>
    <row r="880" spans="2:11" ht="23.25" customHeight="1" x14ac:dyDescent="0.2">
      <c r="B880" s="106"/>
      <c r="C880" s="85"/>
      <c r="D880" s="87"/>
      <c r="E880" s="89"/>
      <c r="F880" s="201" t="s">
        <v>1024</v>
      </c>
      <c r="G880" s="202"/>
      <c r="H880" s="203"/>
      <c r="I880" s="90" t="s">
        <v>263</v>
      </c>
      <c r="J880" s="98" t="s">
        <v>355</v>
      </c>
      <c r="K880" s="118">
        <v>1800</v>
      </c>
    </row>
    <row r="881" spans="2:11" ht="36" customHeight="1" x14ac:dyDescent="0.2">
      <c r="B881" s="106"/>
      <c r="C881" s="85"/>
      <c r="D881" s="87"/>
      <c r="E881" s="204" t="s">
        <v>264</v>
      </c>
      <c r="F881" s="204"/>
      <c r="G881" s="204"/>
      <c r="H881" s="204"/>
      <c r="I881" s="88" t="s">
        <v>265</v>
      </c>
      <c r="J881" s="97"/>
      <c r="K881" s="117">
        <f>K883+K882</f>
        <v>42900</v>
      </c>
    </row>
    <row r="882" spans="2:11" ht="22.5" customHeight="1" x14ac:dyDescent="0.2">
      <c r="B882" s="106"/>
      <c r="C882" s="85"/>
      <c r="D882" s="87"/>
      <c r="E882" s="89"/>
      <c r="F882" s="127"/>
      <c r="G882" s="199" t="s">
        <v>1024</v>
      </c>
      <c r="H882" s="200"/>
      <c r="I882" s="88" t="s">
        <v>265</v>
      </c>
      <c r="J882" s="97">
        <v>244</v>
      </c>
      <c r="K882" s="117">
        <v>12400</v>
      </c>
    </row>
    <row r="883" spans="2:11" ht="34.5" customHeight="1" x14ac:dyDescent="0.2">
      <c r="B883" s="106"/>
      <c r="C883" s="85"/>
      <c r="D883" s="87"/>
      <c r="E883" s="89"/>
      <c r="F883" s="201" t="s">
        <v>398</v>
      </c>
      <c r="G883" s="202"/>
      <c r="H883" s="203"/>
      <c r="I883" s="90" t="s">
        <v>265</v>
      </c>
      <c r="J883" s="98" t="s">
        <v>399</v>
      </c>
      <c r="K883" s="118">
        <v>30500</v>
      </c>
    </row>
    <row r="884" spans="2:11" ht="34.5" customHeight="1" x14ac:dyDescent="0.2">
      <c r="B884" s="106"/>
      <c r="C884" s="85"/>
      <c r="D884" s="87"/>
      <c r="E884" s="204" t="s">
        <v>266</v>
      </c>
      <c r="F884" s="204"/>
      <c r="G884" s="204"/>
      <c r="H884" s="204"/>
      <c r="I884" s="88" t="s">
        <v>267</v>
      </c>
      <c r="J884" s="97"/>
      <c r="K884" s="117">
        <f>K885+K886</f>
        <v>18968</v>
      </c>
    </row>
    <row r="885" spans="2:11" ht="20.25" customHeight="1" x14ac:dyDescent="0.2">
      <c r="B885" s="106"/>
      <c r="C885" s="85"/>
      <c r="D885" s="87"/>
      <c r="E885" s="89"/>
      <c r="F885" s="201" t="s">
        <v>1024</v>
      </c>
      <c r="G885" s="202"/>
      <c r="H885" s="203"/>
      <c r="I885" s="90" t="s">
        <v>267</v>
      </c>
      <c r="J885" s="98" t="s">
        <v>355</v>
      </c>
      <c r="K885" s="118">
        <v>13360</v>
      </c>
    </row>
    <row r="886" spans="2:11" ht="48.75" customHeight="1" x14ac:dyDescent="0.2">
      <c r="B886" s="106"/>
      <c r="C886" s="85"/>
      <c r="D886" s="87"/>
      <c r="E886" s="89"/>
      <c r="F886" s="201" t="s">
        <v>398</v>
      </c>
      <c r="G886" s="202"/>
      <c r="H886" s="203"/>
      <c r="I886" s="90" t="s">
        <v>267</v>
      </c>
      <c r="J886" s="98" t="s">
        <v>399</v>
      </c>
      <c r="K886" s="118">
        <v>5608</v>
      </c>
    </row>
    <row r="887" spans="2:11" ht="33.75" customHeight="1" x14ac:dyDescent="0.2">
      <c r="B887" s="106"/>
      <c r="C887" s="85"/>
      <c r="D887" s="87"/>
      <c r="E887" s="89"/>
      <c r="F887" s="153"/>
      <c r="G887" s="195" t="s">
        <v>1022</v>
      </c>
      <c r="H887" s="196"/>
      <c r="I887" s="90">
        <v>1430102040</v>
      </c>
      <c r="J887" s="98"/>
      <c r="K887" s="118">
        <f>K888</f>
        <v>1000</v>
      </c>
    </row>
    <row r="888" spans="2:11" ht="18" customHeight="1" x14ac:dyDescent="0.2">
      <c r="B888" s="106"/>
      <c r="C888" s="85"/>
      <c r="D888" s="87"/>
      <c r="E888" s="89"/>
      <c r="F888" s="153"/>
      <c r="G888" s="195" t="s">
        <v>1024</v>
      </c>
      <c r="H888" s="196"/>
      <c r="I888" s="90">
        <v>1430102040</v>
      </c>
      <c r="J888" s="98">
        <v>244</v>
      </c>
      <c r="K888" s="118">
        <v>1000</v>
      </c>
    </row>
    <row r="889" spans="2:11" ht="36.75" customHeight="1" x14ac:dyDescent="0.2">
      <c r="B889" s="106"/>
      <c r="C889" s="85"/>
      <c r="D889" s="87"/>
      <c r="E889" s="204" t="s">
        <v>268</v>
      </c>
      <c r="F889" s="204"/>
      <c r="G889" s="204"/>
      <c r="H889" s="204"/>
      <c r="I889" s="88" t="s">
        <v>269</v>
      </c>
      <c r="J889" s="97"/>
      <c r="K889" s="117">
        <f>K890</f>
        <v>2117</v>
      </c>
    </row>
    <row r="890" spans="2:11" ht="18.75" customHeight="1" x14ac:dyDescent="0.2">
      <c r="B890" s="106"/>
      <c r="C890" s="85"/>
      <c r="D890" s="87"/>
      <c r="E890" s="89"/>
      <c r="F890" s="201" t="s">
        <v>1024</v>
      </c>
      <c r="G890" s="202"/>
      <c r="H890" s="203"/>
      <c r="I890" s="90" t="s">
        <v>269</v>
      </c>
      <c r="J890" s="98" t="s">
        <v>355</v>
      </c>
      <c r="K890" s="118">
        <v>2117</v>
      </c>
    </row>
    <row r="891" spans="2:11" ht="38.25" customHeight="1" x14ac:dyDescent="0.2">
      <c r="B891" s="106"/>
      <c r="C891" s="85"/>
      <c r="D891" s="87"/>
      <c r="E891" s="204" t="s">
        <v>270</v>
      </c>
      <c r="F891" s="204"/>
      <c r="G891" s="204"/>
      <c r="H891" s="204"/>
      <c r="I891" s="88" t="s">
        <v>271</v>
      </c>
      <c r="J891" s="97"/>
      <c r="K891" s="117">
        <f>K892</f>
        <v>40</v>
      </c>
    </row>
    <row r="892" spans="2:11" ht="22.5" customHeight="1" x14ac:dyDescent="0.2">
      <c r="B892" s="106"/>
      <c r="C892" s="85"/>
      <c r="D892" s="87"/>
      <c r="E892" s="89"/>
      <c r="F892" s="201" t="s">
        <v>1024</v>
      </c>
      <c r="G892" s="202"/>
      <c r="H892" s="203"/>
      <c r="I892" s="90" t="s">
        <v>271</v>
      </c>
      <c r="J892" s="98" t="s">
        <v>355</v>
      </c>
      <c r="K892" s="118">
        <v>40</v>
      </c>
    </row>
    <row r="893" spans="2:11" ht="31.5" customHeight="1" x14ac:dyDescent="0.2">
      <c r="B893" s="106"/>
      <c r="C893" s="85"/>
      <c r="D893" s="208" t="s">
        <v>272</v>
      </c>
      <c r="E893" s="208"/>
      <c r="F893" s="208"/>
      <c r="G893" s="208"/>
      <c r="H893" s="208"/>
      <c r="I893" s="86" t="s">
        <v>273</v>
      </c>
      <c r="J893" s="96"/>
      <c r="K893" s="116">
        <f>K894</f>
        <v>99.5</v>
      </c>
    </row>
    <row r="894" spans="2:11" ht="35.25" customHeight="1" x14ac:dyDescent="0.2">
      <c r="B894" s="106"/>
      <c r="C894" s="85"/>
      <c r="D894" s="87"/>
      <c r="E894" s="204" t="s">
        <v>274</v>
      </c>
      <c r="F894" s="204"/>
      <c r="G894" s="204"/>
      <c r="H894" s="204"/>
      <c r="I894" s="88" t="s">
        <v>275</v>
      </c>
      <c r="J894" s="97"/>
      <c r="K894" s="117">
        <f>K895</f>
        <v>99.5</v>
      </c>
    </row>
    <row r="895" spans="2:11" ht="23.25" customHeight="1" x14ac:dyDescent="0.2">
      <c r="B895" s="106"/>
      <c r="C895" s="85"/>
      <c r="D895" s="87"/>
      <c r="E895" s="89"/>
      <c r="F895" s="201" t="s">
        <v>1024</v>
      </c>
      <c r="G895" s="202"/>
      <c r="H895" s="203"/>
      <c r="I895" s="90" t="s">
        <v>275</v>
      </c>
      <c r="J895" s="98" t="s">
        <v>355</v>
      </c>
      <c r="K895" s="118">
        <v>99.5</v>
      </c>
    </row>
    <row r="896" spans="2:11" ht="36.75" customHeight="1" x14ac:dyDescent="0.2">
      <c r="B896" s="106"/>
      <c r="C896" s="205" t="s">
        <v>276</v>
      </c>
      <c r="D896" s="205"/>
      <c r="E896" s="205"/>
      <c r="F896" s="205"/>
      <c r="G896" s="205"/>
      <c r="H896" s="205"/>
      <c r="I896" s="84" t="s">
        <v>277</v>
      </c>
      <c r="J896" s="95"/>
      <c r="K896" s="115">
        <f>K897</f>
        <v>33500</v>
      </c>
    </row>
    <row r="897" spans="2:11" ht="37.5" customHeight="1" x14ac:dyDescent="0.2">
      <c r="B897" s="106"/>
      <c r="C897" s="85"/>
      <c r="D897" s="208" t="s">
        <v>278</v>
      </c>
      <c r="E897" s="208"/>
      <c r="F897" s="208"/>
      <c r="G897" s="208"/>
      <c r="H897" s="208"/>
      <c r="I897" s="86" t="s">
        <v>279</v>
      </c>
      <c r="J897" s="96"/>
      <c r="K897" s="116">
        <f>K898++K900+K902</f>
        <v>33500</v>
      </c>
    </row>
    <row r="898" spans="2:11" ht="20.25" customHeight="1" x14ac:dyDescent="0.2">
      <c r="B898" s="106"/>
      <c r="C898" s="85"/>
      <c r="D898" s="87"/>
      <c r="E898" s="204" t="s">
        <v>280</v>
      </c>
      <c r="F898" s="204"/>
      <c r="G898" s="204"/>
      <c r="H898" s="204"/>
      <c r="I898" s="88" t="s">
        <v>281</v>
      </c>
      <c r="J898" s="97"/>
      <c r="K898" s="117">
        <f>K899</f>
        <v>9800</v>
      </c>
    </row>
    <row r="899" spans="2:11" ht="24" customHeight="1" x14ac:dyDescent="0.2">
      <c r="B899" s="106"/>
      <c r="C899" s="85"/>
      <c r="D899" s="87"/>
      <c r="E899" s="89"/>
      <c r="F899" s="201" t="s">
        <v>1024</v>
      </c>
      <c r="G899" s="202"/>
      <c r="H899" s="203"/>
      <c r="I899" s="90" t="s">
        <v>281</v>
      </c>
      <c r="J899" s="98" t="s">
        <v>355</v>
      </c>
      <c r="K899" s="118">
        <v>9800</v>
      </c>
    </row>
    <row r="900" spans="2:11" ht="40.5" customHeight="1" x14ac:dyDescent="0.2">
      <c r="B900" s="106"/>
      <c r="C900" s="85"/>
      <c r="D900" s="87"/>
      <c r="E900" s="204" t="s">
        <v>282</v>
      </c>
      <c r="F900" s="204"/>
      <c r="G900" s="204"/>
      <c r="H900" s="204"/>
      <c r="I900" s="88" t="s">
        <v>283</v>
      </c>
      <c r="J900" s="97"/>
      <c r="K900" s="117">
        <f>K901</f>
        <v>16700</v>
      </c>
    </row>
    <row r="901" spans="2:11" ht="20.25" customHeight="1" x14ac:dyDescent="0.2">
      <c r="B901" s="106"/>
      <c r="C901" s="85"/>
      <c r="D901" s="87"/>
      <c r="E901" s="89"/>
      <c r="F901" s="201" t="s">
        <v>1024</v>
      </c>
      <c r="G901" s="202"/>
      <c r="H901" s="203"/>
      <c r="I901" s="90" t="s">
        <v>283</v>
      </c>
      <c r="J901" s="98" t="s">
        <v>355</v>
      </c>
      <c r="K901" s="118">
        <f>21200-4500</f>
        <v>16700</v>
      </c>
    </row>
    <row r="902" spans="2:11" ht="21" customHeight="1" x14ac:dyDescent="0.2">
      <c r="B902" s="106"/>
      <c r="C902" s="85"/>
      <c r="D902" s="87"/>
      <c r="E902" s="204" t="s">
        <v>284</v>
      </c>
      <c r="F902" s="204"/>
      <c r="G902" s="204"/>
      <c r="H902" s="204"/>
      <c r="I902" s="88" t="s">
        <v>285</v>
      </c>
      <c r="J902" s="97"/>
      <c r="K902" s="117">
        <f>K903</f>
        <v>7000</v>
      </c>
    </row>
    <row r="903" spans="2:11" ht="36.75" customHeight="1" x14ac:dyDescent="0.2">
      <c r="B903" s="106"/>
      <c r="C903" s="85"/>
      <c r="D903" s="87"/>
      <c r="E903" s="89"/>
      <c r="F903" s="201" t="s">
        <v>580</v>
      </c>
      <c r="G903" s="202"/>
      <c r="H903" s="203"/>
      <c r="I903" s="90" t="s">
        <v>285</v>
      </c>
      <c r="J903" s="98" t="s">
        <v>581</v>
      </c>
      <c r="K903" s="118">
        <v>7000</v>
      </c>
    </row>
    <row r="904" spans="2:11" ht="33.75" customHeight="1" x14ac:dyDescent="0.2">
      <c r="B904" s="106"/>
      <c r="C904" s="205" t="s">
        <v>286</v>
      </c>
      <c r="D904" s="205"/>
      <c r="E904" s="205"/>
      <c r="F904" s="205"/>
      <c r="G904" s="205"/>
      <c r="H904" s="205"/>
      <c r="I904" s="84" t="s">
        <v>287</v>
      </c>
      <c r="J904" s="95"/>
      <c r="K904" s="115">
        <f>K905</f>
        <v>31990.9</v>
      </c>
    </row>
    <row r="905" spans="2:11" ht="35.25" customHeight="1" x14ac:dyDescent="0.2">
      <c r="B905" s="106"/>
      <c r="C905" s="85"/>
      <c r="D905" s="208" t="s">
        <v>288</v>
      </c>
      <c r="E905" s="208"/>
      <c r="F905" s="208"/>
      <c r="G905" s="208"/>
      <c r="H905" s="208"/>
      <c r="I905" s="86" t="s">
        <v>289</v>
      </c>
      <c r="J905" s="96"/>
      <c r="K905" s="116">
        <f>K906+K908+K911+K913</f>
        <v>31990.9</v>
      </c>
    </row>
    <row r="906" spans="2:11" ht="23.25" customHeight="1" x14ac:dyDescent="0.2">
      <c r="B906" s="106"/>
      <c r="C906" s="85"/>
      <c r="D906" s="87"/>
      <c r="E906" s="204" t="s">
        <v>290</v>
      </c>
      <c r="F906" s="204"/>
      <c r="G906" s="204"/>
      <c r="H906" s="204"/>
      <c r="I906" s="88" t="s">
        <v>291</v>
      </c>
      <c r="J906" s="97"/>
      <c r="K906" s="117">
        <f>K907</f>
        <v>535</v>
      </c>
    </row>
    <row r="907" spans="2:11" ht="20.25" customHeight="1" x14ac:dyDescent="0.2">
      <c r="B907" s="106"/>
      <c r="C907" s="85"/>
      <c r="D907" s="87"/>
      <c r="E907" s="89"/>
      <c r="F907" s="201" t="s">
        <v>1024</v>
      </c>
      <c r="G907" s="202"/>
      <c r="H907" s="203"/>
      <c r="I907" s="90" t="s">
        <v>291</v>
      </c>
      <c r="J907" s="98" t="s">
        <v>355</v>
      </c>
      <c r="K907" s="118">
        <v>535</v>
      </c>
    </row>
    <row r="908" spans="2:11" ht="33" customHeight="1" x14ac:dyDescent="0.2">
      <c r="B908" s="106"/>
      <c r="C908" s="85"/>
      <c r="D908" s="87"/>
      <c r="E908" s="204" t="s">
        <v>584</v>
      </c>
      <c r="F908" s="204"/>
      <c r="G908" s="204"/>
      <c r="H908" s="204"/>
      <c r="I908" s="88" t="s">
        <v>585</v>
      </c>
      <c r="J908" s="97"/>
      <c r="K908" s="117">
        <f>K909+K910</f>
        <v>26385.9</v>
      </c>
    </row>
    <row r="909" spans="2:11" ht="20.25" customHeight="1" x14ac:dyDescent="0.2">
      <c r="B909" s="106"/>
      <c r="C909" s="85"/>
      <c r="D909" s="87"/>
      <c r="E909" s="89"/>
      <c r="F909" s="201" t="s">
        <v>1024</v>
      </c>
      <c r="G909" s="202"/>
      <c r="H909" s="203"/>
      <c r="I909" s="90" t="s">
        <v>585</v>
      </c>
      <c r="J909" s="98" t="s">
        <v>355</v>
      </c>
      <c r="K909" s="118">
        <v>25643.9</v>
      </c>
    </row>
    <row r="910" spans="2:11" ht="48" customHeight="1" x14ac:dyDescent="0.2">
      <c r="B910" s="106"/>
      <c r="C910" s="85"/>
      <c r="D910" s="87"/>
      <c r="E910" s="89"/>
      <c r="F910" s="124"/>
      <c r="G910" s="195" t="s">
        <v>398</v>
      </c>
      <c r="H910" s="196"/>
      <c r="I910" s="90" t="s">
        <v>585</v>
      </c>
      <c r="J910" s="98">
        <v>611</v>
      </c>
      <c r="K910" s="118">
        <v>742</v>
      </c>
    </row>
    <row r="911" spans="2:11" ht="39" customHeight="1" x14ac:dyDescent="0.2">
      <c r="B911" s="106"/>
      <c r="C911" s="85"/>
      <c r="D911" s="87"/>
      <c r="E911" s="204" t="s">
        <v>586</v>
      </c>
      <c r="F911" s="204"/>
      <c r="G911" s="204"/>
      <c r="H911" s="204"/>
      <c r="I911" s="88" t="s">
        <v>587</v>
      </c>
      <c r="J911" s="97"/>
      <c r="K911" s="117">
        <f>K912</f>
        <v>70</v>
      </c>
    </row>
    <row r="912" spans="2:11" ht="22.5" customHeight="1" x14ac:dyDescent="0.2">
      <c r="B912" s="106"/>
      <c r="C912" s="85"/>
      <c r="D912" s="87"/>
      <c r="E912" s="89"/>
      <c r="F912" s="213" t="s">
        <v>1024</v>
      </c>
      <c r="G912" s="195"/>
      <c r="H912" s="196"/>
      <c r="I912" s="90" t="s">
        <v>587</v>
      </c>
      <c r="J912" s="98" t="s">
        <v>355</v>
      </c>
      <c r="K912" s="118">
        <v>70</v>
      </c>
    </row>
    <row r="913" spans="2:11" ht="42" customHeight="1" x14ac:dyDescent="0.2">
      <c r="B913" s="106"/>
      <c r="C913" s="85"/>
      <c r="D913" s="87"/>
      <c r="E913" s="192"/>
      <c r="F913" s="191"/>
      <c r="G913" s="195" t="s">
        <v>1137</v>
      </c>
      <c r="H913" s="196"/>
      <c r="I913" s="90">
        <v>1450142020</v>
      </c>
      <c r="J913" s="98"/>
      <c r="K913" s="118">
        <f>K914</f>
        <v>5000</v>
      </c>
    </row>
    <row r="914" spans="2:11" ht="39" customHeight="1" x14ac:dyDescent="0.2">
      <c r="B914" s="106"/>
      <c r="C914" s="85"/>
      <c r="D914" s="87"/>
      <c r="E914" s="192"/>
      <c r="F914" s="191"/>
      <c r="G914" s="195" t="s">
        <v>580</v>
      </c>
      <c r="H914" s="196"/>
      <c r="I914" s="90">
        <v>1450142020</v>
      </c>
      <c r="J914" s="98">
        <v>414</v>
      </c>
      <c r="K914" s="118">
        <v>5000</v>
      </c>
    </row>
    <row r="915" spans="2:11" ht="35.25" customHeight="1" x14ac:dyDescent="0.2">
      <c r="B915" s="206" t="s">
        <v>588</v>
      </c>
      <c r="C915" s="207"/>
      <c r="D915" s="207"/>
      <c r="E915" s="207"/>
      <c r="F915" s="207"/>
      <c r="G915" s="207"/>
      <c r="H915" s="207"/>
      <c r="I915" s="111" t="s">
        <v>589</v>
      </c>
      <c r="J915" s="112"/>
      <c r="K915" s="114">
        <f>K916+K954+K962</f>
        <v>551398.50000000012</v>
      </c>
    </row>
    <row r="916" spans="2:11" ht="36.75" customHeight="1" x14ac:dyDescent="0.2">
      <c r="B916" s="106"/>
      <c r="C916" s="205" t="s">
        <v>590</v>
      </c>
      <c r="D916" s="205"/>
      <c r="E916" s="205"/>
      <c r="F916" s="205"/>
      <c r="G916" s="205"/>
      <c r="H916" s="205"/>
      <c r="I916" s="84" t="s">
        <v>591</v>
      </c>
      <c r="J916" s="95"/>
      <c r="K916" s="115">
        <f>K917+K940+K943</f>
        <v>457451.60000000009</v>
      </c>
    </row>
    <row r="917" spans="2:11" ht="36.75" customHeight="1" x14ac:dyDescent="0.2">
      <c r="B917" s="106"/>
      <c r="C917" s="85"/>
      <c r="D917" s="208" t="s">
        <v>592</v>
      </c>
      <c r="E917" s="208"/>
      <c r="F917" s="208"/>
      <c r="G917" s="208"/>
      <c r="H917" s="208"/>
      <c r="I917" s="86" t="s">
        <v>593</v>
      </c>
      <c r="J917" s="96"/>
      <c r="K917" s="116">
        <f>K918+K920+K922+K924+K938+K932+K926+K928+K930+K936+K934</f>
        <v>378974.70000000007</v>
      </c>
    </row>
    <row r="918" spans="2:11" ht="66" customHeight="1" x14ac:dyDescent="0.2">
      <c r="B918" s="106"/>
      <c r="C918" s="85"/>
      <c r="D918" s="87"/>
      <c r="E918" s="204" t="s">
        <v>594</v>
      </c>
      <c r="F918" s="204"/>
      <c r="G918" s="204"/>
      <c r="H918" s="204"/>
      <c r="I918" s="88" t="s">
        <v>595</v>
      </c>
      <c r="J918" s="97"/>
      <c r="K918" s="117">
        <f>K919</f>
        <v>64144.7</v>
      </c>
    </row>
    <row r="919" spans="2:11" ht="50.25" customHeight="1" x14ac:dyDescent="0.2">
      <c r="B919" s="106"/>
      <c r="C919" s="85"/>
      <c r="D919" s="87"/>
      <c r="E919" s="89"/>
      <c r="F919" s="201" t="s">
        <v>398</v>
      </c>
      <c r="G919" s="202"/>
      <c r="H919" s="203"/>
      <c r="I919" s="90" t="s">
        <v>595</v>
      </c>
      <c r="J919" s="98" t="s">
        <v>399</v>
      </c>
      <c r="K919" s="118">
        <v>64144.7</v>
      </c>
    </row>
    <row r="920" spans="2:11" ht="36.75" customHeight="1" x14ac:dyDescent="0.2">
      <c r="B920" s="106"/>
      <c r="C920" s="85"/>
      <c r="D920" s="87"/>
      <c r="E920" s="204" t="s">
        <v>596</v>
      </c>
      <c r="F920" s="204"/>
      <c r="G920" s="204"/>
      <c r="H920" s="204"/>
      <c r="I920" s="88" t="s">
        <v>597</v>
      </c>
      <c r="J920" s="97"/>
      <c r="K920" s="117">
        <f>K921</f>
        <v>74545.899999999994</v>
      </c>
    </row>
    <row r="921" spans="2:11" ht="23.25" customHeight="1" x14ac:dyDescent="0.2">
      <c r="B921" s="106"/>
      <c r="C921" s="85"/>
      <c r="D921" s="87"/>
      <c r="E921" s="89"/>
      <c r="F921" s="201" t="s">
        <v>1024</v>
      </c>
      <c r="G921" s="202"/>
      <c r="H921" s="203"/>
      <c r="I921" s="90" t="s">
        <v>597</v>
      </c>
      <c r="J921" s="98" t="s">
        <v>355</v>
      </c>
      <c r="K921" s="118">
        <v>74545.899999999994</v>
      </c>
    </row>
    <row r="922" spans="2:11" ht="66.75" customHeight="1" x14ac:dyDescent="0.2">
      <c r="B922" s="106"/>
      <c r="C922" s="85"/>
      <c r="D922" s="87"/>
      <c r="E922" s="204" t="s">
        <v>598</v>
      </c>
      <c r="F922" s="204"/>
      <c r="G922" s="204"/>
      <c r="H922" s="204"/>
      <c r="I922" s="88" t="s">
        <v>599</v>
      </c>
      <c r="J922" s="97"/>
      <c r="K922" s="117">
        <f>K923</f>
        <v>9500</v>
      </c>
    </row>
    <row r="923" spans="2:11" ht="52.5" customHeight="1" x14ac:dyDescent="0.2">
      <c r="B923" s="106"/>
      <c r="C923" s="85"/>
      <c r="D923" s="87"/>
      <c r="E923" s="89"/>
      <c r="F923" s="201" t="s">
        <v>398</v>
      </c>
      <c r="G923" s="202"/>
      <c r="H923" s="203"/>
      <c r="I923" s="90" t="s">
        <v>599</v>
      </c>
      <c r="J923" s="98" t="s">
        <v>399</v>
      </c>
      <c r="K923" s="118">
        <v>9500</v>
      </c>
    </row>
    <row r="924" spans="2:11" ht="50.25" customHeight="1" x14ac:dyDescent="0.2">
      <c r="B924" s="106"/>
      <c r="C924" s="85"/>
      <c r="D924" s="87"/>
      <c r="E924" s="204" t="s">
        <v>600</v>
      </c>
      <c r="F924" s="204"/>
      <c r="G924" s="204"/>
      <c r="H924" s="204"/>
      <c r="I924" s="88" t="s">
        <v>601</v>
      </c>
      <c r="J924" s="97"/>
      <c r="K924" s="117">
        <f>K925</f>
        <v>6090.7</v>
      </c>
    </row>
    <row r="925" spans="2:11" ht="49.5" customHeight="1" x14ac:dyDescent="0.2">
      <c r="B925" s="106"/>
      <c r="C925" s="85"/>
      <c r="D925" s="87"/>
      <c r="E925" s="89"/>
      <c r="F925" s="201" t="s">
        <v>398</v>
      </c>
      <c r="G925" s="202"/>
      <c r="H925" s="203"/>
      <c r="I925" s="90" t="s">
        <v>601</v>
      </c>
      <c r="J925" s="98" t="s">
        <v>399</v>
      </c>
      <c r="K925" s="118">
        <v>6090.7</v>
      </c>
    </row>
    <row r="926" spans="2:11" ht="49.5" customHeight="1" x14ac:dyDescent="0.2">
      <c r="B926" s="106"/>
      <c r="C926" s="85"/>
      <c r="D926" s="87"/>
      <c r="E926" s="89"/>
      <c r="F926" s="172"/>
      <c r="G926" s="195" t="s">
        <v>1106</v>
      </c>
      <c r="H926" s="196"/>
      <c r="I926" s="90">
        <v>1510102060</v>
      </c>
      <c r="J926" s="98"/>
      <c r="K926" s="118">
        <f>K927</f>
        <v>4126.8999999999996</v>
      </c>
    </row>
    <row r="927" spans="2:11" ht="21.75" customHeight="1" x14ac:dyDescent="0.2">
      <c r="B927" s="106"/>
      <c r="C927" s="85"/>
      <c r="D927" s="87"/>
      <c r="E927" s="89"/>
      <c r="F927" s="172"/>
      <c r="G927" s="195" t="s">
        <v>1024</v>
      </c>
      <c r="H927" s="196"/>
      <c r="I927" s="90">
        <v>1510102060</v>
      </c>
      <c r="J927" s="98">
        <v>244</v>
      </c>
      <c r="K927" s="118">
        <v>4126.8999999999996</v>
      </c>
    </row>
    <row r="928" spans="2:11" ht="42" customHeight="1" x14ac:dyDescent="0.2">
      <c r="B928" s="106"/>
      <c r="C928" s="85"/>
      <c r="D928" s="87"/>
      <c r="E928" s="189"/>
      <c r="F928" s="188"/>
      <c r="G928" s="195" t="s">
        <v>1132</v>
      </c>
      <c r="H928" s="196"/>
      <c r="I928" s="90">
        <v>1510102080</v>
      </c>
      <c r="J928" s="98"/>
      <c r="K928" s="118">
        <f>K929</f>
        <v>5706.9</v>
      </c>
    </row>
    <row r="929" spans="2:11" ht="21.75" customHeight="1" x14ac:dyDescent="0.2">
      <c r="B929" s="106"/>
      <c r="C929" s="85"/>
      <c r="D929" s="87"/>
      <c r="E929" s="189"/>
      <c r="F929" s="188"/>
      <c r="G929" s="195" t="s">
        <v>1024</v>
      </c>
      <c r="H929" s="196"/>
      <c r="I929" s="90">
        <v>1510102080</v>
      </c>
      <c r="J929" s="98">
        <v>244</v>
      </c>
      <c r="K929" s="118">
        <v>5706.9</v>
      </c>
    </row>
    <row r="930" spans="2:11" ht="39.75" customHeight="1" x14ac:dyDescent="0.2">
      <c r="B930" s="106"/>
      <c r="C930" s="85"/>
      <c r="D930" s="87"/>
      <c r="E930" s="189"/>
      <c r="F930" s="188"/>
      <c r="G930" s="195" t="s">
        <v>1133</v>
      </c>
      <c r="H930" s="196"/>
      <c r="I930" s="90">
        <v>1510160050</v>
      </c>
      <c r="J930" s="98"/>
      <c r="K930" s="118">
        <f>K931</f>
        <v>1000</v>
      </c>
    </row>
    <row r="931" spans="2:11" ht="21.75" customHeight="1" x14ac:dyDescent="0.2">
      <c r="B931" s="106"/>
      <c r="C931" s="85"/>
      <c r="D931" s="87"/>
      <c r="E931" s="189"/>
      <c r="F931" s="188"/>
      <c r="G931" s="195" t="s">
        <v>362</v>
      </c>
      <c r="H931" s="196"/>
      <c r="I931" s="90">
        <v>1510160050</v>
      </c>
      <c r="J931" s="98">
        <v>622</v>
      </c>
      <c r="K931" s="118">
        <v>1000</v>
      </c>
    </row>
    <row r="932" spans="2:11" ht="49.5" customHeight="1" x14ac:dyDescent="0.2">
      <c r="B932" s="106"/>
      <c r="C932" s="85"/>
      <c r="D932" s="87"/>
      <c r="E932" s="89"/>
      <c r="F932" s="167"/>
      <c r="G932" s="195" t="s">
        <v>1098</v>
      </c>
      <c r="H932" s="197"/>
      <c r="I932" s="90">
        <v>1510160890</v>
      </c>
      <c r="J932" s="98"/>
      <c r="K932" s="118">
        <f>K933</f>
        <v>150558</v>
      </c>
    </row>
    <row r="933" spans="2:11" ht="22.5" customHeight="1" x14ac:dyDescent="0.2">
      <c r="B933" s="106"/>
      <c r="C933" s="85"/>
      <c r="D933" s="87"/>
      <c r="E933" s="89"/>
      <c r="F933" s="167"/>
      <c r="G933" s="195" t="s">
        <v>1024</v>
      </c>
      <c r="H933" s="197"/>
      <c r="I933" s="90">
        <v>1510160890</v>
      </c>
      <c r="J933" s="98">
        <v>244</v>
      </c>
      <c r="K933" s="118">
        <v>150558</v>
      </c>
    </row>
    <row r="934" spans="2:11" ht="37.5" customHeight="1" x14ac:dyDescent="0.2">
      <c r="B934" s="106"/>
      <c r="C934" s="85"/>
      <c r="D934" s="87"/>
      <c r="E934" s="192"/>
      <c r="F934" s="191"/>
      <c r="G934" s="195" t="s">
        <v>1142</v>
      </c>
      <c r="H934" s="196"/>
      <c r="I934" s="90">
        <v>1510160960</v>
      </c>
      <c r="J934" s="98"/>
      <c r="K934" s="118">
        <f>K935</f>
        <v>16626.2</v>
      </c>
    </row>
    <row r="935" spans="2:11" ht="22.5" customHeight="1" x14ac:dyDescent="0.2">
      <c r="B935" s="106"/>
      <c r="C935" s="85"/>
      <c r="D935" s="87"/>
      <c r="E935" s="192"/>
      <c r="F935" s="191"/>
      <c r="G935" s="195" t="s">
        <v>1024</v>
      </c>
      <c r="H935" s="197"/>
      <c r="I935" s="90">
        <v>1510160960</v>
      </c>
      <c r="J935" s="98">
        <v>244</v>
      </c>
      <c r="K935" s="118">
        <v>16626.2</v>
      </c>
    </row>
    <row r="936" spans="2:11" ht="32.25" customHeight="1" x14ac:dyDescent="0.2">
      <c r="B936" s="106"/>
      <c r="C936" s="85"/>
      <c r="D936" s="87"/>
      <c r="E936" s="192"/>
      <c r="F936" s="191"/>
      <c r="G936" s="195" t="s">
        <v>1141</v>
      </c>
      <c r="H936" s="196"/>
      <c r="I936" s="90" t="s">
        <v>1140</v>
      </c>
      <c r="J936" s="98"/>
      <c r="K936" s="118">
        <f>K937</f>
        <v>167.9</v>
      </c>
    </row>
    <row r="937" spans="2:11" ht="22.5" customHeight="1" x14ac:dyDescent="0.2">
      <c r="B937" s="106"/>
      <c r="C937" s="85"/>
      <c r="D937" s="87"/>
      <c r="E937" s="192"/>
      <c r="F937" s="191"/>
      <c r="G937" s="195" t="s">
        <v>1024</v>
      </c>
      <c r="H937" s="197"/>
      <c r="I937" s="90" t="s">
        <v>1140</v>
      </c>
      <c r="J937" s="98">
        <v>244</v>
      </c>
      <c r="K937" s="118">
        <v>167.9</v>
      </c>
    </row>
    <row r="938" spans="2:11" ht="38.25" customHeight="1" x14ac:dyDescent="0.2">
      <c r="B938" s="106"/>
      <c r="C938" s="85"/>
      <c r="D938" s="87"/>
      <c r="E938" s="89"/>
      <c r="F938" s="162"/>
      <c r="G938" s="195" t="s">
        <v>1099</v>
      </c>
      <c r="H938" s="196"/>
      <c r="I938" s="90" t="s">
        <v>1070</v>
      </c>
      <c r="J938" s="98"/>
      <c r="K938" s="118">
        <f>K939</f>
        <v>46507.5</v>
      </c>
    </row>
    <row r="939" spans="2:11" ht="24.75" customHeight="1" x14ac:dyDescent="0.2">
      <c r="B939" s="106"/>
      <c r="C939" s="85"/>
      <c r="D939" s="87"/>
      <c r="E939" s="89"/>
      <c r="F939" s="162"/>
      <c r="G939" s="195" t="s">
        <v>1024</v>
      </c>
      <c r="H939" s="196"/>
      <c r="I939" s="90" t="s">
        <v>1070</v>
      </c>
      <c r="J939" s="98">
        <v>244</v>
      </c>
      <c r="K939" s="118">
        <v>46507.5</v>
      </c>
    </row>
    <row r="940" spans="2:11" ht="21" customHeight="1" x14ac:dyDescent="0.2">
      <c r="B940" s="106"/>
      <c r="C940" s="85"/>
      <c r="D940" s="208" t="s">
        <v>602</v>
      </c>
      <c r="E940" s="208"/>
      <c r="F940" s="208"/>
      <c r="G940" s="208"/>
      <c r="H940" s="208"/>
      <c r="I940" s="86" t="s">
        <v>603</v>
      </c>
      <c r="J940" s="96"/>
      <c r="K940" s="116">
        <f>K941</f>
        <v>22350</v>
      </c>
    </row>
    <row r="941" spans="2:11" ht="64.5" customHeight="1" x14ac:dyDescent="0.2">
      <c r="B941" s="106"/>
      <c r="C941" s="85"/>
      <c r="D941" s="87"/>
      <c r="E941" s="204" t="s">
        <v>604</v>
      </c>
      <c r="F941" s="204"/>
      <c r="G941" s="204"/>
      <c r="H941" s="204"/>
      <c r="I941" s="88" t="s">
        <v>605</v>
      </c>
      <c r="J941" s="97"/>
      <c r="K941" s="117">
        <f>K942</f>
        <v>22350</v>
      </c>
    </row>
    <row r="942" spans="2:11" ht="48.75" customHeight="1" x14ac:dyDescent="0.2">
      <c r="B942" s="106"/>
      <c r="C942" s="85"/>
      <c r="D942" s="87"/>
      <c r="E942" s="89"/>
      <c r="F942" s="201" t="s">
        <v>398</v>
      </c>
      <c r="G942" s="202"/>
      <c r="H942" s="203"/>
      <c r="I942" s="90" t="s">
        <v>605</v>
      </c>
      <c r="J942" s="98" t="s">
        <v>399</v>
      </c>
      <c r="K942" s="118">
        <v>22350</v>
      </c>
    </row>
    <row r="943" spans="2:11" ht="22.5" customHeight="1" x14ac:dyDescent="0.2">
      <c r="B943" s="106"/>
      <c r="C943" s="85"/>
      <c r="D943" s="208" t="s">
        <v>606</v>
      </c>
      <c r="E943" s="208"/>
      <c r="F943" s="208"/>
      <c r="G943" s="208"/>
      <c r="H943" s="208"/>
      <c r="I943" s="86" t="s">
        <v>607</v>
      </c>
      <c r="J943" s="96"/>
      <c r="K943" s="116">
        <f>K944+K946+K948+K950+K952</f>
        <v>56126.9</v>
      </c>
    </row>
    <row r="944" spans="2:11" ht="32.25" customHeight="1" x14ac:dyDescent="0.2">
      <c r="B944" s="106"/>
      <c r="C944" s="85"/>
      <c r="D944" s="87"/>
      <c r="E944" s="204" t="s">
        <v>608</v>
      </c>
      <c r="F944" s="204"/>
      <c r="G944" s="204"/>
      <c r="H944" s="204"/>
      <c r="I944" s="88" t="s">
        <v>609</v>
      </c>
      <c r="J944" s="97"/>
      <c r="K944" s="117">
        <f>K945</f>
        <v>32500</v>
      </c>
    </row>
    <row r="945" spans="2:11" ht="18.75" customHeight="1" x14ac:dyDescent="0.2">
      <c r="B945" s="106"/>
      <c r="C945" s="85"/>
      <c r="D945" s="87"/>
      <c r="E945" s="89"/>
      <c r="F945" s="201" t="s">
        <v>1024</v>
      </c>
      <c r="G945" s="202"/>
      <c r="H945" s="203"/>
      <c r="I945" s="90" t="s">
        <v>609</v>
      </c>
      <c r="J945" s="98" t="s">
        <v>355</v>
      </c>
      <c r="K945" s="118">
        <v>32500</v>
      </c>
    </row>
    <row r="946" spans="2:11" ht="30.75" customHeight="1" x14ac:dyDescent="0.2">
      <c r="B946" s="106"/>
      <c r="C946" s="85"/>
      <c r="D946" s="87"/>
      <c r="E946" s="204" t="s">
        <v>610</v>
      </c>
      <c r="F946" s="204"/>
      <c r="G946" s="204"/>
      <c r="H946" s="204"/>
      <c r="I946" s="88" t="s">
        <v>611</v>
      </c>
      <c r="J946" s="97"/>
      <c r="K946" s="117">
        <f>K947</f>
        <v>3854.6</v>
      </c>
    </row>
    <row r="947" spans="2:11" ht="16.5" customHeight="1" x14ac:dyDescent="0.2">
      <c r="B947" s="106"/>
      <c r="C947" s="85"/>
      <c r="D947" s="87"/>
      <c r="E947" s="89"/>
      <c r="F947" s="213" t="s">
        <v>1024</v>
      </c>
      <c r="G947" s="195"/>
      <c r="H947" s="196"/>
      <c r="I947" s="90" t="s">
        <v>611</v>
      </c>
      <c r="J947" s="98" t="s">
        <v>355</v>
      </c>
      <c r="K947" s="118">
        <v>3854.6</v>
      </c>
    </row>
    <row r="948" spans="2:11" ht="48.75" customHeight="1" x14ac:dyDescent="0.2">
      <c r="B948" s="106"/>
      <c r="C948" s="85"/>
      <c r="D948" s="87"/>
      <c r="E948" s="204" t="s">
        <v>612</v>
      </c>
      <c r="F948" s="204"/>
      <c r="G948" s="204"/>
      <c r="H948" s="204"/>
      <c r="I948" s="88" t="s">
        <v>613</v>
      </c>
      <c r="J948" s="97"/>
      <c r="K948" s="117">
        <f>K949</f>
        <v>19044.7</v>
      </c>
    </row>
    <row r="949" spans="2:11" ht="50.25" customHeight="1" x14ac:dyDescent="0.2">
      <c r="B949" s="106"/>
      <c r="C949" s="85"/>
      <c r="D949" s="87"/>
      <c r="E949" s="89"/>
      <c r="F949" s="201" t="s">
        <v>398</v>
      </c>
      <c r="G949" s="202"/>
      <c r="H949" s="203"/>
      <c r="I949" s="90" t="s">
        <v>613</v>
      </c>
      <c r="J949" s="98" t="s">
        <v>399</v>
      </c>
      <c r="K949" s="118">
        <v>19044.7</v>
      </c>
    </row>
    <row r="950" spans="2:11" ht="50.25" customHeight="1" x14ac:dyDescent="0.2">
      <c r="B950" s="106"/>
      <c r="C950" s="85"/>
      <c r="D950" s="87"/>
      <c r="E950" s="89"/>
      <c r="F950" s="124"/>
      <c r="G950" s="195" t="s">
        <v>981</v>
      </c>
      <c r="H950" s="196"/>
      <c r="I950" s="90">
        <v>1510302060</v>
      </c>
      <c r="J950" s="98"/>
      <c r="K950" s="118">
        <f>K951</f>
        <v>527.6</v>
      </c>
    </row>
    <row r="951" spans="2:11" ht="19.5" customHeight="1" x14ac:dyDescent="0.2">
      <c r="B951" s="106"/>
      <c r="C951" s="85"/>
      <c r="D951" s="87"/>
      <c r="E951" s="89"/>
      <c r="F951" s="124"/>
      <c r="G951" s="195" t="s">
        <v>1024</v>
      </c>
      <c r="H951" s="196"/>
      <c r="I951" s="90">
        <v>1510302060</v>
      </c>
      <c r="J951" s="98">
        <v>244</v>
      </c>
      <c r="K951" s="118">
        <v>527.6</v>
      </c>
    </row>
    <row r="952" spans="2:11" ht="48.75" customHeight="1" x14ac:dyDescent="0.2">
      <c r="B952" s="106"/>
      <c r="C952" s="85"/>
      <c r="D952" s="87"/>
      <c r="E952" s="89"/>
      <c r="F952" s="156"/>
      <c r="G952" s="195" t="s">
        <v>1036</v>
      </c>
      <c r="H952" s="196"/>
      <c r="I952" s="90">
        <v>1510302070</v>
      </c>
      <c r="J952" s="98"/>
      <c r="K952" s="118">
        <f>K953</f>
        <v>200</v>
      </c>
    </row>
    <row r="953" spans="2:11" ht="19.5" customHeight="1" x14ac:dyDescent="0.2">
      <c r="B953" s="106"/>
      <c r="C953" s="85"/>
      <c r="D953" s="87"/>
      <c r="E953" s="89"/>
      <c r="F953" s="156"/>
      <c r="G953" s="195" t="s">
        <v>1024</v>
      </c>
      <c r="H953" s="196"/>
      <c r="I953" s="90">
        <v>1510302070</v>
      </c>
      <c r="J953" s="98">
        <v>244</v>
      </c>
      <c r="K953" s="118">
        <v>200</v>
      </c>
    </row>
    <row r="954" spans="2:11" ht="20.25" customHeight="1" x14ac:dyDescent="0.2">
      <c r="B954" s="106"/>
      <c r="C954" s="205" t="s">
        <v>614</v>
      </c>
      <c r="D954" s="205"/>
      <c r="E954" s="205"/>
      <c r="F954" s="205"/>
      <c r="G954" s="205"/>
      <c r="H954" s="205"/>
      <c r="I954" s="84" t="s">
        <v>615</v>
      </c>
      <c r="J954" s="95"/>
      <c r="K954" s="115">
        <f>K955</f>
        <v>14709.5</v>
      </c>
    </row>
    <row r="955" spans="2:11" ht="34.5" customHeight="1" x14ac:dyDescent="0.2">
      <c r="B955" s="106"/>
      <c r="C955" s="85"/>
      <c r="D955" s="208" t="s">
        <v>616</v>
      </c>
      <c r="E955" s="208"/>
      <c r="F955" s="208"/>
      <c r="G955" s="208"/>
      <c r="H955" s="208"/>
      <c r="I955" s="86" t="s">
        <v>617</v>
      </c>
      <c r="J955" s="96"/>
      <c r="K955" s="116">
        <f>K956+K958+K960</f>
        <v>14709.5</v>
      </c>
    </row>
    <row r="956" spans="2:11" ht="55.5" customHeight="1" x14ac:dyDescent="0.2">
      <c r="B956" s="106"/>
      <c r="C956" s="85"/>
      <c r="D956" s="87"/>
      <c r="E956" s="204" t="s">
        <v>618</v>
      </c>
      <c r="F956" s="204"/>
      <c r="G956" s="204"/>
      <c r="H956" s="204"/>
      <c r="I956" s="88" t="s">
        <v>619</v>
      </c>
      <c r="J956" s="97"/>
      <c r="K956" s="117">
        <f>K957</f>
        <v>9400</v>
      </c>
    </row>
    <row r="957" spans="2:11" ht="22.5" customHeight="1" x14ac:dyDescent="0.2">
      <c r="B957" s="106"/>
      <c r="C957" s="85"/>
      <c r="D957" s="87"/>
      <c r="E957" s="89"/>
      <c r="F957" s="201" t="s">
        <v>1024</v>
      </c>
      <c r="G957" s="202"/>
      <c r="H957" s="203"/>
      <c r="I957" s="90" t="s">
        <v>619</v>
      </c>
      <c r="J957" s="98" t="s">
        <v>355</v>
      </c>
      <c r="K957" s="118">
        <f>4900+4500</f>
        <v>9400</v>
      </c>
    </row>
    <row r="958" spans="2:11" ht="72" customHeight="1" x14ac:dyDescent="0.2">
      <c r="B958" s="106"/>
      <c r="C958" s="85"/>
      <c r="D958" s="87"/>
      <c r="E958" s="89"/>
      <c r="F958" s="145"/>
      <c r="G958" s="195" t="s">
        <v>1071</v>
      </c>
      <c r="H958" s="196"/>
      <c r="I958" s="90">
        <v>1520102020</v>
      </c>
      <c r="J958" s="98"/>
      <c r="K958" s="118">
        <f>K959</f>
        <v>980.5</v>
      </c>
    </row>
    <row r="959" spans="2:11" ht="18.75" customHeight="1" x14ac:dyDescent="0.2">
      <c r="B959" s="106"/>
      <c r="C959" s="85"/>
      <c r="D959" s="87"/>
      <c r="E959" s="89"/>
      <c r="F959" s="145"/>
      <c r="G959" s="195" t="s">
        <v>1024</v>
      </c>
      <c r="H959" s="196"/>
      <c r="I959" s="90">
        <v>1520102020</v>
      </c>
      <c r="J959" s="98">
        <v>244</v>
      </c>
      <c r="K959" s="118">
        <v>980.5</v>
      </c>
    </row>
    <row r="960" spans="2:11" ht="40.5" customHeight="1" x14ac:dyDescent="0.2">
      <c r="B960" s="106"/>
      <c r="C960" s="85"/>
      <c r="D960" s="87"/>
      <c r="E960" s="89"/>
      <c r="F960" s="156"/>
      <c r="G960" s="195" t="s">
        <v>1037</v>
      </c>
      <c r="H960" s="196"/>
      <c r="I960" s="90">
        <v>1520102070</v>
      </c>
      <c r="J960" s="98"/>
      <c r="K960" s="118">
        <f>K961</f>
        <v>4329</v>
      </c>
    </row>
    <row r="961" spans="2:11" ht="20.25" customHeight="1" x14ac:dyDescent="0.2">
      <c r="B961" s="106"/>
      <c r="C961" s="85"/>
      <c r="D961" s="87"/>
      <c r="E961" s="89"/>
      <c r="F961" s="156"/>
      <c r="G961" s="195" t="s">
        <v>1024</v>
      </c>
      <c r="H961" s="196"/>
      <c r="I961" s="90">
        <v>1520102070</v>
      </c>
      <c r="J961" s="98">
        <v>244</v>
      </c>
      <c r="K961" s="118">
        <v>4329</v>
      </c>
    </row>
    <row r="962" spans="2:11" ht="24.75" customHeight="1" x14ac:dyDescent="0.2">
      <c r="B962" s="106"/>
      <c r="C962" s="205" t="s">
        <v>620</v>
      </c>
      <c r="D962" s="205"/>
      <c r="E962" s="205"/>
      <c r="F962" s="205"/>
      <c r="G962" s="205"/>
      <c r="H962" s="205"/>
      <c r="I962" s="84" t="s">
        <v>621</v>
      </c>
      <c r="J962" s="95"/>
      <c r="K962" s="115">
        <f>K963+K971</f>
        <v>79237.399999999994</v>
      </c>
    </row>
    <row r="963" spans="2:11" ht="19.5" customHeight="1" x14ac:dyDescent="0.2">
      <c r="B963" s="106"/>
      <c r="C963" s="85"/>
      <c r="D963" s="208" t="s">
        <v>622</v>
      </c>
      <c r="E963" s="208"/>
      <c r="F963" s="208"/>
      <c r="G963" s="208"/>
      <c r="H963" s="208"/>
      <c r="I963" s="86" t="s">
        <v>623</v>
      </c>
      <c r="J963" s="96"/>
      <c r="K963" s="116">
        <f>K964+K966+K969</f>
        <v>34699.699999999997</v>
      </c>
    </row>
    <row r="964" spans="2:11" ht="35.25" customHeight="1" x14ac:dyDescent="0.2">
      <c r="B964" s="106"/>
      <c r="C964" s="85"/>
      <c r="D964" s="87"/>
      <c r="E964" s="204" t="s">
        <v>624</v>
      </c>
      <c r="F964" s="204"/>
      <c r="G964" s="204"/>
      <c r="H964" s="204"/>
      <c r="I964" s="88" t="s">
        <v>625</v>
      </c>
      <c r="J964" s="97"/>
      <c r="K964" s="117">
        <f>K965</f>
        <v>30703.8</v>
      </c>
    </row>
    <row r="965" spans="2:11" ht="21" customHeight="1" x14ac:dyDescent="0.2">
      <c r="B965" s="106"/>
      <c r="C965" s="85"/>
      <c r="D965" s="87"/>
      <c r="E965" s="89"/>
      <c r="F965" s="201" t="s">
        <v>1024</v>
      </c>
      <c r="G965" s="202"/>
      <c r="H965" s="203"/>
      <c r="I965" s="90" t="s">
        <v>625</v>
      </c>
      <c r="J965" s="98" t="s">
        <v>355</v>
      </c>
      <c r="K965" s="118">
        <v>30703.8</v>
      </c>
    </row>
    <row r="966" spans="2:11" ht="22.5" customHeight="1" x14ac:dyDescent="0.2">
      <c r="B966" s="106"/>
      <c r="C966" s="85"/>
      <c r="D966" s="87"/>
      <c r="E966" s="204" t="s">
        <v>626</v>
      </c>
      <c r="F966" s="204"/>
      <c r="G966" s="204"/>
      <c r="H966" s="204"/>
      <c r="I966" s="88" t="s">
        <v>627</v>
      </c>
      <c r="J966" s="97"/>
      <c r="K966" s="117">
        <f>K967+K968</f>
        <v>3495.9</v>
      </c>
    </row>
    <row r="967" spans="2:11" ht="34.5" customHeight="1" x14ac:dyDescent="0.2">
      <c r="B967" s="106"/>
      <c r="C967" s="85"/>
      <c r="D967" s="87"/>
      <c r="E967" s="89"/>
      <c r="F967" s="201" t="s">
        <v>823</v>
      </c>
      <c r="G967" s="202"/>
      <c r="H967" s="203"/>
      <c r="I967" s="90" t="s">
        <v>627</v>
      </c>
      <c r="J967" s="98" t="s">
        <v>824</v>
      </c>
      <c r="K967" s="118">
        <v>2636.5</v>
      </c>
    </row>
    <row r="968" spans="2:11" ht="64.5" customHeight="1" x14ac:dyDescent="0.2">
      <c r="B968" s="106"/>
      <c r="C968" s="85"/>
      <c r="D968" s="87"/>
      <c r="E968" s="89"/>
      <c r="F968" s="162"/>
      <c r="G968" s="195" t="s">
        <v>1072</v>
      </c>
      <c r="H968" s="196"/>
      <c r="I968" s="90" t="s">
        <v>627</v>
      </c>
      <c r="J968" s="98">
        <v>632</v>
      </c>
      <c r="K968" s="118">
        <v>859.4</v>
      </c>
    </row>
    <row r="969" spans="2:11" ht="33" customHeight="1" x14ac:dyDescent="0.2">
      <c r="B969" s="106"/>
      <c r="C969" s="85"/>
      <c r="D969" s="87"/>
      <c r="E969" s="89"/>
      <c r="F969" s="139"/>
      <c r="G969" s="195" t="s">
        <v>1007</v>
      </c>
      <c r="H969" s="196"/>
      <c r="I969" s="90">
        <v>1530104020</v>
      </c>
      <c r="J969" s="98"/>
      <c r="K969" s="118">
        <f>K970</f>
        <v>500</v>
      </c>
    </row>
    <row r="970" spans="2:11" ht="34.5" customHeight="1" x14ac:dyDescent="0.2">
      <c r="B970" s="106"/>
      <c r="C970" s="85"/>
      <c r="D970" s="87"/>
      <c r="E970" s="89"/>
      <c r="F970" s="139"/>
      <c r="G970" s="195" t="s">
        <v>823</v>
      </c>
      <c r="H970" s="196"/>
      <c r="I970" s="90">
        <v>1530104020</v>
      </c>
      <c r="J970" s="98">
        <v>243</v>
      </c>
      <c r="K970" s="118">
        <v>500</v>
      </c>
    </row>
    <row r="971" spans="2:11" ht="48.75" customHeight="1" x14ac:dyDescent="0.2">
      <c r="B971" s="106"/>
      <c r="C971" s="85"/>
      <c r="D971" s="208" t="s">
        <v>628</v>
      </c>
      <c r="E971" s="208"/>
      <c r="F971" s="208"/>
      <c r="G971" s="208"/>
      <c r="H971" s="208"/>
      <c r="I971" s="86" t="s">
        <v>629</v>
      </c>
      <c r="J971" s="96"/>
      <c r="K971" s="116">
        <f>K972+K974+K976+K980+K978</f>
        <v>44537.7</v>
      </c>
    </row>
    <row r="972" spans="2:11" ht="54.75" customHeight="1" x14ac:dyDescent="0.2">
      <c r="B972" s="106"/>
      <c r="C972" s="85"/>
      <c r="D972" s="87"/>
      <c r="E972" s="204" t="s">
        <v>630</v>
      </c>
      <c r="F972" s="204"/>
      <c r="G972" s="204"/>
      <c r="H972" s="204"/>
      <c r="I972" s="88" t="s">
        <v>631</v>
      </c>
      <c r="J972" s="97"/>
      <c r="K972" s="117">
        <f>K973</f>
        <v>30830.7</v>
      </c>
    </row>
    <row r="973" spans="2:11" ht="55.5" customHeight="1" x14ac:dyDescent="0.2">
      <c r="B973" s="106"/>
      <c r="C973" s="85"/>
      <c r="D973" s="87"/>
      <c r="E973" s="89"/>
      <c r="F973" s="213" t="s">
        <v>855</v>
      </c>
      <c r="G973" s="195"/>
      <c r="H973" s="196"/>
      <c r="I973" s="90" t="s">
        <v>631</v>
      </c>
      <c r="J973" s="98" t="s">
        <v>856</v>
      </c>
      <c r="K973" s="118">
        <v>30830.7</v>
      </c>
    </row>
    <row r="974" spans="2:11" ht="49.5" customHeight="1" x14ac:dyDescent="0.2">
      <c r="B974" s="106"/>
      <c r="C974" s="85"/>
      <c r="D974" s="87"/>
      <c r="E974" s="204" t="s">
        <v>632</v>
      </c>
      <c r="F974" s="204"/>
      <c r="G974" s="204"/>
      <c r="H974" s="204"/>
      <c r="I974" s="88" t="s">
        <v>633</v>
      </c>
      <c r="J974" s="97"/>
      <c r="K974" s="117">
        <f>K975</f>
        <v>2174</v>
      </c>
    </row>
    <row r="975" spans="2:11" ht="48.75" customHeight="1" x14ac:dyDescent="0.2">
      <c r="B975" s="106"/>
      <c r="C975" s="85"/>
      <c r="D975" s="87"/>
      <c r="E975" s="89"/>
      <c r="F975" s="201" t="s">
        <v>855</v>
      </c>
      <c r="G975" s="202"/>
      <c r="H975" s="203"/>
      <c r="I975" s="90" t="s">
        <v>633</v>
      </c>
      <c r="J975" s="98" t="s">
        <v>856</v>
      </c>
      <c r="K975" s="118">
        <v>2174</v>
      </c>
    </row>
    <row r="976" spans="2:11" ht="71.25" customHeight="1" x14ac:dyDescent="0.2">
      <c r="B976" s="106"/>
      <c r="C976" s="85"/>
      <c r="D976" s="87"/>
      <c r="E976" s="204" t="s">
        <v>634</v>
      </c>
      <c r="F976" s="204"/>
      <c r="G976" s="204"/>
      <c r="H976" s="204"/>
      <c r="I976" s="88" t="s">
        <v>635</v>
      </c>
      <c r="J976" s="97"/>
      <c r="K976" s="117">
        <f>K977</f>
        <v>10832</v>
      </c>
    </row>
    <row r="977" spans="2:11" ht="52.5" customHeight="1" x14ac:dyDescent="0.2">
      <c r="B977" s="106"/>
      <c r="C977" s="85"/>
      <c r="D977" s="87"/>
      <c r="E977" s="89"/>
      <c r="F977" s="201" t="s">
        <v>855</v>
      </c>
      <c r="G977" s="202"/>
      <c r="H977" s="203"/>
      <c r="I977" s="90" t="s">
        <v>635</v>
      </c>
      <c r="J977" s="98" t="s">
        <v>856</v>
      </c>
      <c r="K977" s="118">
        <v>10832</v>
      </c>
    </row>
    <row r="978" spans="2:11" ht="72.75" customHeight="1" x14ac:dyDescent="0.2">
      <c r="B978" s="106"/>
      <c r="C978" s="85"/>
      <c r="D978" s="87"/>
      <c r="E978" s="192"/>
      <c r="F978" s="191"/>
      <c r="G978" s="195" t="s">
        <v>1139</v>
      </c>
      <c r="H978" s="196"/>
      <c r="I978" s="88" t="s">
        <v>1138</v>
      </c>
      <c r="J978" s="97"/>
      <c r="K978" s="118">
        <f>K979</f>
        <v>571</v>
      </c>
    </row>
    <row r="979" spans="2:11" ht="52.5" customHeight="1" x14ac:dyDescent="0.2">
      <c r="B979" s="106"/>
      <c r="C979" s="85"/>
      <c r="D979" s="87"/>
      <c r="E979" s="192"/>
      <c r="F979" s="191"/>
      <c r="G979" s="195" t="s">
        <v>855</v>
      </c>
      <c r="H979" s="196"/>
      <c r="I979" s="90" t="s">
        <v>1138</v>
      </c>
      <c r="J979" s="98" t="s">
        <v>856</v>
      </c>
      <c r="K979" s="118">
        <v>571</v>
      </c>
    </row>
    <row r="980" spans="2:11" ht="63.75" customHeight="1" x14ac:dyDescent="0.2">
      <c r="B980" s="106"/>
      <c r="C980" s="85"/>
      <c r="D980" s="87"/>
      <c r="E980" s="204" t="s">
        <v>636</v>
      </c>
      <c r="F980" s="204"/>
      <c r="G980" s="204"/>
      <c r="H980" s="204"/>
      <c r="I980" s="88" t="s">
        <v>637</v>
      </c>
      <c r="J980" s="97"/>
      <c r="K980" s="117">
        <f>K981</f>
        <v>130</v>
      </c>
    </row>
    <row r="981" spans="2:11" ht="54.75" customHeight="1" x14ac:dyDescent="0.2">
      <c r="B981" s="106"/>
      <c r="C981" s="85"/>
      <c r="D981" s="87"/>
      <c r="E981" s="89"/>
      <c r="F981" s="201" t="s">
        <v>855</v>
      </c>
      <c r="G981" s="202"/>
      <c r="H981" s="203"/>
      <c r="I981" s="90" t="s">
        <v>637</v>
      </c>
      <c r="J981" s="98" t="s">
        <v>856</v>
      </c>
      <c r="K981" s="118">
        <v>130</v>
      </c>
    </row>
    <row r="982" spans="2:11" ht="54.75" customHeight="1" x14ac:dyDescent="0.2">
      <c r="B982" s="206" t="s">
        <v>946</v>
      </c>
      <c r="C982" s="207"/>
      <c r="D982" s="207"/>
      <c r="E982" s="207"/>
      <c r="F982" s="207"/>
      <c r="G982" s="207"/>
      <c r="H982" s="207"/>
      <c r="I982" s="111" t="s">
        <v>638</v>
      </c>
      <c r="J982" s="112"/>
      <c r="K982" s="114">
        <f>K983</f>
        <v>29988.899999999994</v>
      </c>
    </row>
    <row r="983" spans="2:11" ht="35.25" customHeight="1" x14ac:dyDescent="0.2">
      <c r="B983" s="106"/>
      <c r="C983" s="205" t="s">
        <v>947</v>
      </c>
      <c r="D983" s="205"/>
      <c r="E983" s="205"/>
      <c r="F983" s="205"/>
      <c r="G983" s="205"/>
      <c r="H983" s="205"/>
      <c r="I983" s="84" t="s">
        <v>639</v>
      </c>
      <c r="J983" s="95"/>
      <c r="K983" s="115">
        <f>K984+K1036</f>
        <v>29988.899999999994</v>
      </c>
    </row>
    <row r="984" spans="2:11" ht="56.25" customHeight="1" x14ac:dyDescent="0.2">
      <c r="B984" s="106"/>
      <c r="C984" s="85"/>
      <c r="D984" s="208" t="s">
        <v>640</v>
      </c>
      <c r="E984" s="208"/>
      <c r="F984" s="208"/>
      <c r="G984" s="208"/>
      <c r="H984" s="208"/>
      <c r="I984" s="86" t="s">
        <v>641</v>
      </c>
      <c r="J984" s="96"/>
      <c r="K984" s="116">
        <f>K985+K987+K989+K994+K998+K1008+K1010+K1012+K1014+K1016+K1018+K1020+K1022+K1024+K1026+K1028+K1030+K1032+K1034+K996+K1000+K1004+K1006+K991+K1002</f>
        <v>29893.899999999994</v>
      </c>
    </row>
    <row r="985" spans="2:11" ht="59.25" customHeight="1" x14ac:dyDescent="0.2">
      <c r="B985" s="106"/>
      <c r="C985" s="85"/>
      <c r="D985" s="87"/>
      <c r="E985" s="204" t="s">
        <v>948</v>
      </c>
      <c r="F985" s="204"/>
      <c r="G985" s="204"/>
      <c r="H985" s="204"/>
      <c r="I985" s="88" t="s">
        <v>642</v>
      </c>
      <c r="J985" s="97"/>
      <c r="K985" s="117">
        <f>K986</f>
        <v>2805</v>
      </c>
    </row>
    <row r="986" spans="2:11" ht="20.25" customHeight="1" x14ac:dyDescent="0.2">
      <c r="B986" s="106"/>
      <c r="C986" s="85"/>
      <c r="D986" s="87"/>
      <c r="E986" s="89"/>
      <c r="F986" s="201" t="s">
        <v>1024</v>
      </c>
      <c r="G986" s="202"/>
      <c r="H986" s="203"/>
      <c r="I986" s="90" t="s">
        <v>642</v>
      </c>
      <c r="J986" s="98" t="s">
        <v>355</v>
      </c>
      <c r="K986" s="118">
        <v>2805</v>
      </c>
    </row>
    <row r="987" spans="2:11" ht="55.5" customHeight="1" x14ac:dyDescent="0.2">
      <c r="B987" s="106"/>
      <c r="C987" s="85"/>
      <c r="D987" s="87"/>
      <c r="E987" s="204" t="s">
        <v>643</v>
      </c>
      <c r="F987" s="204"/>
      <c r="G987" s="204"/>
      <c r="H987" s="204"/>
      <c r="I987" s="88" t="s">
        <v>644</v>
      </c>
      <c r="J987" s="97"/>
      <c r="K987" s="117">
        <f>K988</f>
        <v>2395.4</v>
      </c>
    </row>
    <row r="988" spans="2:11" ht="48" customHeight="1" x14ac:dyDescent="0.2">
      <c r="B988" s="106"/>
      <c r="C988" s="85"/>
      <c r="D988" s="87"/>
      <c r="E988" s="89"/>
      <c r="F988" s="201" t="s">
        <v>833</v>
      </c>
      <c r="G988" s="202"/>
      <c r="H988" s="203"/>
      <c r="I988" s="90" t="s">
        <v>644</v>
      </c>
      <c r="J988" s="98" t="s">
        <v>834</v>
      </c>
      <c r="K988" s="118">
        <v>2395.4</v>
      </c>
    </row>
    <row r="989" spans="2:11" ht="48.75" customHeight="1" x14ac:dyDescent="0.2">
      <c r="B989" s="106"/>
      <c r="C989" s="85"/>
      <c r="D989" s="87"/>
      <c r="E989" s="204" t="s">
        <v>645</v>
      </c>
      <c r="F989" s="204"/>
      <c r="G989" s="204"/>
      <c r="H989" s="204"/>
      <c r="I989" s="88" t="s">
        <v>646</v>
      </c>
      <c r="J989" s="97"/>
      <c r="K989" s="117">
        <f>K990</f>
        <v>100</v>
      </c>
    </row>
    <row r="990" spans="2:11" ht="18.75" customHeight="1" x14ac:dyDescent="0.2">
      <c r="B990" s="106"/>
      <c r="C990" s="85"/>
      <c r="D990" s="87"/>
      <c r="E990" s="89"/>
      <c r="F990" s="201" t="s">
        <v>1024</v>
      </c>
      <c r="G990" s="202"/>
      <c r="H990" s="203"/>
      <c r="I990" s="90" t="s">
        <v>646</v>
      </c>
      <c r="J990" s="98" t="s">
        <v>355</v>
      </c>
      <c r="K990" s="118">
        <v>100</v>
      </c>
    </row>
    <row r="991" spans="2:11" ht="66" customHeight="1" x14ac:dyDescent="0.2">
      <c r="B991" s="106"/>
      <c r="C991" s="85"/>
      <c r="D991" s="87"/>
      <c r="E991" s="89"/>
      <c r="F991" s="156"/>
      <c r="G991" s="195" t="s">
        <v>1027</v>
      </c>
      <c r="H991" s="196"/>
      <c r="I991" s="90">
        <v>1610101100</v>
      </c>
      <c r="J991" s="98"/>
      <c r="K991" s="118">
        <f>K992+K993</f>
        <v>15142.4</v>
      </c>
    </row>
    <row r="992" spans="2:11" ht="55.5" customHeight="1" x14ac:dyDescent="0.2">
      <c r="B992" s="106"/>
      <c r="C992" s="85"/>
      <c r="D992" s="87"/>
      <c r="E992" s="89"/>
      <c r="F992" s="156"/>
      <c r="G992" s="195" t="s">
        <v>384</v>
      </c>
      <c r="H992" s="196"/>
      <c r="I992" s="90">
        <v>1610101100</v>
      </c>
      <c r="J992" s="98">
        <v>621</v>
      </c>
      <c r="K992" s="118">
        <v>14142.4</v>
      </c>
    </row>
    <row r="993" spans="2:11" ht="21.75" customHeight="1" x14ac:dyDescent="0.2">
      <c r="B993" s="106"/>
      <c r="C993" s="85"/>
      <c r="D993" s="87"/>
      <c r="E993" s="89"/>
      <c r="F993" s="157"/>
      <c r="G993" s="195" t="s">
        <v>362</v>
      </c>
      <c r="H993" s="196"/>
      <c r="I993" s="90">
        <v>1610101100</v>
      </c>
      <c r="J993" s="98">
        <v>622</v>
      </c>
      <c r="K993" s="118">
        <v>1000</v>
      </c>
    </row>
    <row r="994" spans="2:11" ht="81.75" customHeight="1" x14ac:dyDescent="0.2">
      <c r="B994" s="106"/>
      <c r="C994" s="85"/>
      <c r="D994" s="87"/>
      <c r="E994" s="204" t="s">
        <v>949</v>
      </c>
      <c r="F994" s="204"/>
      <c r="G994" s="204"/>
      <c r="H994" s="204"/>
      <c r="I994" s="88" t="s">
        <v>647</v>
      </c>
      <c r="J994" s="97"/>
      <c r="K994" s="117">
        <f>K995</f>
        <v>1815</v>
      </c>
    </row>
    <row r="995" spans="2:11" ht="19.5" customHeight="1" x14ac:dyDescent="0.2">
      <c r="B995" s="106"/>
      <c r="C995" s="85"/>
      <c r="D995" s="87"/>
      <c r="E995" s="89"/>
      <c r="F995" s="213" t="s">
        <v>1024</v>
      </c>
      <c r="G995" s="195"/>
      <c r="H995" s="196"/>
      <c r="I995" s="90" t="s">
        <v>647</v>
      </c>
      <c r="J995" s="98" t="s">
        <v>355</v>
      </c>
      <c r="K995" s="118">
        <v>1815</v>
      </c>
    </row>
    <row r="996" spans="2:11" ht="68.25" customHeight="1" x14ac:dyDescent="0.2">
      <c r="B996" s="106"/>
      <c r="C996" s="85"/>
      <c r="D996" s="87"/>
      <c r="E996" s="89"/>
      <c r="F996" s="145"/>
      <c r="G996" s="195" t="s">
        <v>1014</v>
      </c>
      <c r="H996" s="196"/>
      <c r="I996" s="90">
        <v>1610102020</v>
      </c>
      <c r="J996" s="98"/>
      <c r="K996" s="118">
        <f>K997</f>
        <v>217</v>
      </c>
    </row>
    <row r="997" spans="2:11" ht="22.5" customHeight="1" x14ac:dyDescent="0.2">
      <c r="B997" s="106"/>
      <c r="C997" s="85"/>
      <c r="D997" s="87"/>
      <c r="E997" s="89"/>
      <c r="F997" s="145"/>
      <c r="G997" s="195" t="s">
        <v>1024</v>
      </c>
      <c r="H997" s="196"/>
      <c r="I997" s="90">
        <v>1610102020</v>
      </c>
      <c r="J997" s="98">
        <v>244</v>
      </c>
      <c r="K997" s="118">
        <v>217</v>
      </c>
    </row>
    <row r="998" spans="2:11" ht="66.75" customHeight="1" x14ac:dyDescent="0.2">
      <c r="B998" s="106"/>
      <c r="C998" s="85"/>
      <c r="D998" s="87"/>
      <c r="E998" s="204" t="s">
        <v>648</v>
      </c>
      <c r="F998" s="204"/>
      <c r="G998" s="204"/>
      <c r="H998" s="204"/>
      <c r="I998" s="88" t="s">
        <v>649</v>
      </c>
      <c r="J998" s="97"/>
      <c r="K998" s="117">
        <f>K999</f>
        <v>1701.9</v>
      </c>
    </row>
    <row r="999" spans="2:11" ht="21.75" customHeight="1" x14ac:dyDescent="0.2">
      <c r="B999" s="106"/>
      <c r="C999" s="85"/>
      <c r="D999" s="87"/>
      <c r="E999" s="89"/>
      <c r="F999" s="201" t="s">
        <v>1024</v>
      </c>
      <c r="G999" s="202"/>
      <c r="H999" s="203"/>
      <c r="I999" s="90" t="s">
        <v>649</v>
      </c>
      <c r="J999" s="98" t="s">
        <v>355</v>
      </c>
      <c r="K999" s="118">
        <v>1701.9</v>
      </c>
    </row>
    <row r="1000" spans="2:11" ht="71.25" customHeight="1" x14ac:dyDescent="0.2">
      <c r="B1000" s="106"/>
      <c r="C1000" s="85"/>
      <c r="D1000" s="87"/>
      <c r="E1000" s="89"/>
      <c r="F1000" s="145"/>
      <c r="G1000" s="195" t="s">
        <v>1015</v>
      </c>
      <c r="H1000" s="196"/>
      <c r="I1000" s="90">
        <v>1610102040</v>
      </c>
      <c r="J1000" s="98"/>
      <c r="K1000" s="118">
        <f>K1001</f>
        <v>10</v>
      </c>
    </row>
    <row r="1001" spans="2:11" ht="23.25" customHeight="1" x14ac:dyDescent="0.2">
      <c r="B1001" s="106"/>
      <c r="C1001" s="85"/>
      <c r="D1001" s="87"/>
      <c r="E1001" s="89"/>
      <c r="F1001" s="145"/>
      <c r="G1001" s="195" t="s">
        <v>1024</v>
      </c>
      <c r="H1001" s="196"/>
      <c r="I1001" s="90">
        <v>1610102040</v>
      </c>
      <c r="J1001" s="98">
        <v>244</v>
      </c>
      <c r="K1001" s="118">
        <v>10</v>
      </c>
    </row>
    <row r="1002" spans="2:11" ht="68.25" customHeight="1" x14ac:dyDescent="0.2">
      <c r="B1002" s="106"/>
      <c r="C1002" s="85"/>
      <c r="D1002" s="87"/>
      <c r="E1002" s="89"/>
      <c r="F1002" s="172"/>
      <c r="G1002" s="195" t="s">
        <v>1107</v>
      </c>
      <c r="H1002" s="196"/>
      <c r="I1002" s="90">
        <v>1610102050</v>
      </c>
      <c r="J1002" s="98"/>
      <c r="K1002" s="118">
        <f>K1003</f>
        <v>100</v>
      </c>
    </row>
    <row r="1003" spans="2:11" ht="23.25" customHeight="1" x14ac:dyDescent="0.2">
      <c r="B1003" s="106"/>
      <c r="C1003" s="85"/>
      <c r="D1003" s="87"/>
      <c r="E1003" s="89"/>
      <c r="F1003" s="172"/>
      <c r="G1003" s="195" t="s">
        <v>1024</v>
      </c>
      <c r="H1003" s="196"/>
      <c r="I1003" s="90">
        <v>1610102050</v>
      </c>
      <c r="J1003" s="98">
        <v>244</v>
      </c>
      <c r="K1003" s="118">
        <v>100</v>
      </c>
    </row>
    <row r="1004" spans="2:11" ht="69" customHeight="1" x14ac:dyDescent="0.2">
      <c r="B1004" s="106"/>
      <c r="C1004" s="85"/>
      <c r="D1004" s="87"/>
      <c r="E1004" s="89"/>
      <c r="F1004" s="145"/>
      <c r="G1004" s="195" t="s">
        <v>1016</v>
      </c>
      <c r="H1004" s="196"/>
      <c r="I1004" s="90">
        <v>1610102080</v>
      </c>
      <c r="J1004" s="98"/>
      <c r="K1004" s="118">
        <f>K1005</f>
        <v>280</v>
      </c>
    </row>
    <row r="1005" spans="2:11" ht="19.5" customHeight="1" x14ac:dyDescent="0.2">
      <c r="B1005" s="106"/>
      <c r="C1005" s="85"/>
      <c r="D1005" s="87"/>
      <c r="E1005" s="89"/>
      <c r="F1005" s="145"/>
      <c r="G1005" s="195" t="s">
        <v>1024</v>
      </c>
      <c r="H1005" s="196"/>
      <c r="I1005" s="90">
        <v>1610102080</v>
      </c>
      <c r="J1005" s="98">
        <v>244</v>
      </c>
      <c r="K1005" s="118">
        <v>280</v>
      </c>
    </row>
    <row r="1006" spans="2:11" ht="63" customHeight="1" x14ac:dyDescent="0.2">
      <c r="B1006" s="106"/>
      <c r="C1006" s="85"/>
      <c r="D1006" s="87"/>
      <c r="E1006" s="89"/>
      <c r="F1006" s="145"/>
      <c r="G1006" s="195" t="s">
        <v>1017</v>
      </c>
      <c r="H1006" s="196"/>
      <c r="I1006" s="90">
        <v>1610102090</v>
      </c>
      <c r="J1006" s="98"/>
      <c r="K1006" s="118">
        <f>K1007</f>
        <v>180</v>
      </c>
    </row>
    <row r="1007" spans="2:11" ht="23.25" customHeight="1" x14ac:dyDescent="0.2">
      <c r="B1007" s="106"/>
      <c r="C1007" s="85"/>
      <c r="D1007" s="87"/>
      <c r="E1007" s="89"/>
      <c r="F1007" s="145"/>
      <c r="G1007" s="195" t="s">
        <v>1024</v>
      </c>
      <c r="H1007" s="196"/>
      <c r="I1007" s="90">
        <v>1610102090</v>
      </c>
      <c r="J1007" s="98">
        <v>244</v>
      </c>
      <c r="K1007" s="118">
        <v>180</v>
      </c>
    </row>
    <row r="1008" spans="2:11" ht="65.25" customHeight="1" x14ac:dyDescent="0.2">
      <c r="B1008" s="106"/>
      <c r="C1008" s="85"/>
      <c r="D1008" s="87"/>
      <c r="E1008" s="204" t="s">
        <v>950</v>
      </c>
      <c r="F1008" s="204"/>
      <c r="G1008" s="204"/>
      <c r="H1008" s="204"/>
      <c r="I1008" s="88" t="s">
        <v>650</v>
      </c>
      <c r="J1008" s="97"/>
      <c r="K1008" s="117">
        <f>K1009</f>
        <v>600</v>
      </c>
    </row>
    <row r="1009" spans="2:11" ht="22.5" customHeight="1" x14ac:dyDescent="0.2">
      <c r="B1009" s="106"/>
      <c r="C1009" s="85"/>
      <c r="D1009" s="87"/>
      <c r="E1009" s="89"/>
      <c r="F1009" s="201" t="s">
        <v>1024</v>
      </c>
      <c r="G1009" s="202"/>
      <c r="H1009" s="203"/>
      <c r="I1009" s="90" t="s">
        <v>650</v>
      </c>
      <c r="J1009" s="98" t="s">
        <v>355</v>
      </c>
      <c r="K1009" s="118">
        <v>600</v>
      </c>
    </row>
    <row r="1010" spans="2:11" ht="66.75" customHeight="1" x14ac:dyDescent="0.2">
      <c r="B1010" s="106"/>
      <c r="C1010" s="85"/>
      <c r="D1010" s="87"/>
      <c r="E1010" s="204" t="s">
        <v>651</v>
      </c>
      <c r="F1010" s="204"/>
      <c r="G1010" s="204"/>
      <c r="H1010" s="204"/>
      <c r="I1010" s="88" t="s">
        <v>652</v>
      </c>
      <c r="J1010" s="97"/>
      <c r="K1010" s="117">
        <f>K1011</f>
        <v>125</v>
      </c>
    </row>
    <row r="1011" spans="2:11" ht="24.75" customHeight="1" x14ac:dyDescent="0.2">
      <c r="B1011" s="106"/>
      <c r="C1011" s="85"/>
      <c r="D1011" s="87"/>
      <c r="E1011" s="89"/>
      <c r="F1011" s="201" t="s">
        <v>1024</v>
      </c>
      <c r="G1011" s="202"/>
      <c r="H1011" s="203"/>
      <c r="I1011" s="90" t="s">
        <v>652</v>
      </c>
      <c r="J1011" s="98" t="s">
        <v>355</v>
      </c>
      <c r="K1011" s="118">
        <v>125</v>
      </c>
    </row>
    <row r="1012" spans="2:11" ht="69" customHeight="1" x14ac:dyDescent="0.2">
      <c r="B1012" s="106"/>
      <c r="C1012" s="85"/>
      <c r="D1012" s="87"/>
      <c r="E1012" s="204" t="s">
        <v>951</v>
      </c>
      <c r="F1012" s="204"/>
      <c r="G1012" s="204"/>
      <c r="H1012" s="204"/>
      <c r="I1012" s="88" t="s">
        <v>653</v>
      </c>
      <c r="J1012" s="97"/>
      <c r="K1012" s="117">
        <f>K1013</f>
        <v>330</v>
      </c>
    </row>
    <row r="1013" spans="2:11" ht="21.75" customHeight="1" x14ac:dyDescent="0.2">
      <c r="B1013" s="106"/>
      <c r="C1013" s="85"/>
      <c r="D1013" s="87"/>
      <c r="E1013" s="89"/>
      <c r="F1013" s="201" t="s">
        <v>1024</v>
      </c>
      <c r="G1013" s="202"/>
      <c r="H1013" s="203"/>
      <c r="I1013" s="90" t="s">
        <v>653</v>
      </c>
      <c r="J1013" s="98" t="s">
        <v>355</v>
      </c>
      <c r="K1013" s="118">
        <v>330</v>
      </c>
    </row>
    <row r="1014" spans="2:11" ht="67.5" customHeight="1" x14ac:dyDescent="0.2">
      <c r="B1014" s="106"/>
      <c r="C1014" s="85"/>
      <c r="D1014" s="87"/>
      <c r="E1014" s="204" t="s">
        <v>654</v>
      </c>
      <c r="F1014" s="204"/>
      <c r="G1014" s="204"/>
      <c r="H1014" s="204"/>
      <c r="I1014" s="88" t="s">
        <v>655</v>
      </c>
      <c r="J1014" s="97"/>
      <c r="K1014" s="117">
        <f>K1015</f>
        <v>174.8</v>
      </c>
    </row>
    <row r="1015" spans="2:11" ht="18" customHeight="1" x14ac:dyDescent="0.2">
      <c r="B1015" s="106"/>
      <c r="C1015" s="85"/>
      <c r="D1015" s="87"/>
      <c r="E1015" s="89"/>
      <c r="F1015" s="201" t="s">
        <v>1024</v>
      </c>
      <c r="G1015" s="202"/>
      <c r="H1015" s="203"/>
      <c r="I1015" s="90" t="s">
        <v>655</v>
      </c>
      <c r="J1015" s="98" t="s">
        <v>355</v>
      </c>
      <c r="K1015" s="118">
        <v>174.8</v>
      </c>
    </row>
    <row r="1016" spans="2:11" ht="70.5" customHeight="1" x14ac:dyDescent="0.2">
      <c r="B1016" s="106"/>
      <c r="C1016" s="85"/>
      <c r="D1016" s="87"/>
      <c r="E1016" s="204" t="s">
        <v>952</v>
      </c>
      <c r="F1016" s="204"/>
      <c r="G1016" s="204"/>
      <c r="H1016" s="204"/>
      <c r="I1016" s="88" t="s">
        <v>656</v>
      </c>
      <c r="J1016" s="97"/>
      <c r="K1016" s="117">
        <f>K1017</f>
        <v>600</v>
      </c>
    </row>
    <row r="1017" spans="2:11" ht="17.25" customHeight="1" x14ac:dyDescent="0.2">
      <c r="B1017" s="106"/>
      <c r="C1017" s="85"/>
      <c r="D1017" s="87"/>
      <c r="E1017" s="89"/>
      <c r="F1017" s="213" t="s">
        <v>1024</v>
      </c>
      <c r="G1017" s="195"/>
      <c r="H1017" s="196"/>
      <c r="I1017" s="90" t="s">
        <v>656</v>
      </c>
      <c r="J1017" s="98" t="s">
        <v>355</v>
      </c>
      <c r="K1017" s="118">
        <v>600</v>
      </c>
    </row>
    <row r="1018" spans="2:11" ht="63" customHeight="1" x14ac:dyDescent="0.2">
      <c r="B1018" s="106"/>
      <c r="C1018" s="85"/>
      <c r="D1018" s="87"/>
      <c r="E1018" s="204" t="s">
        <v>657</v>
      </c>
      <c r="F1018" s="204"/>
      <c r="G1018" s="204"/>
      <c r="H1018" s="204"/>
      <c r="I1018" s="88" t="s">
        <v>658</v>
      </c>
      <c r="J1018" s="97"/>
      <c r="K1018" s="117">
        <f>K1019</f>
        <v>199.8</v>
      </c>
    </row>
    <row r="1019" spans="2:11" ht="22.5" customHeight="1" x14ac:dyDescent="0.2">
      <c r="B1019" s="106"/>
      <c r="C1019" s="85"/>
      <c r="D1019" s="87"/>
      <c r="E1019" s="89"/>
      <c r="F1019" s="201" t="s">
        <v>1024</v>
      </c>
      <c r="G1019" s="202"/>
      <c r="H1019" s="203"/>
      <c r="I1019" s="90" t="s">
        <v>658</v>
      </c>
      <c r="J1019" s="98" t="s">
        <v>355</v>
      </c>
      <c r="K1019" s="118">
        <v>199.8</v>
      </c>
    </row>
    <row r="1020" spans="2:11" ht="67.5" customHeight="1" x14ac:dyDescent="0.2">
      <c r="B1020" s="106"/>
      <c r="C1020" s="85"/>
      <c r="D1020" s="87"/>
      <c r="E1020" s="204" t="s">
        <v>953</v>
      </c>
      <c r="F1020" s="204"/>
      <c r="G1020" s="204"/>
      <c r="H1020" s="204"/>
      <c r="I1020" s="88" t="s">
        <v>659</v>
      </c>
      <c r="J1020" s="97"/>
      <c r="K1020" s="117">
        <f>K1021</f>
        <v>618</v>
      </c>
    </row>
    <row r="1021" spans="2:11" ht="18" customHeight="1" x14ac:dyDescent="0.2">
      <c r="B1021" s="106"/>
      <c r="C1021" s="85"/>
      <c r="D1021" s="87"/>
      <c r="E1021" s="89"/>
      <c r="F1021" s="201" t="s">
        <v>1024</v>
      </c>
      <c r="G1021" s="202"/>
      <c r="H1021" s="203"/>
      <c r="I1021" s="90" t="s">
        <v>659</v>
      </c>
      <c r="J1021" s="98" t="s">
        <v>355</v>
      </c>
      <c r="K1021" s="118">
        <v>618</v>
      </c>
    </row>
    <row r="1022" spans="2:11" ht="62.25" customHeight="1" x14ac:dyDescent="0.2">
      <c r="B1022" s="106"/>
      <c r="C1022" s="85"/>
      <c r="D1022" s="87"/>
      <c r="E1022" s="204" t="s">
        <v>660</v>
      </c>
      <c r="F1022" s="204"/>
      <c r="G1022" s="204"/>
      <c r="H1022" s="204"/>
      <c r="I1022" s="88" t="s">
        <v>661</v>
      </c>
      <c r="J1022" s="97"/>
      <c r="K1022" s="117">
        <f>K1023</f>
        <v>174.8</v>
      </c>
    </row>
    <row r="1023" spans="2:11" ht="33" customHeight="1" x14ac:dyDescent="0.2">
      <c r="B1023" s="106"/>
      <c r="C1023" s="85"/>
      <c r="D1023" s="87"/>
      <c r="E1023" s="89"/>
      <c r="F1023" s="201" t="s">
        <v>354</v>
      </c>
      <c r="G1023" s="202"/>
      <c r="H1023" s="203"/>
      <c r="I1023" s="90" t="s">
        <v>661</v>
      </c>
      <c r="J1023" s="98" t="s">
        <v>355</v>
      </c>
      <c r="K1023" s="118">
        <v>174.8</v>
      </c>
    </row>
    <row r="1024" spans="2:11" ht="66" customHeight="1" x14ac:dyDescent="0.2">
      <c r="B1024" s="106"/>
      <c r="C1024" s="85"/>
      <c r="D1024" s="87"/>
      <c r="E1024" s="204" t="s">
        <v>954</v>
      </c>
      <c r="F1024" s="204"/>
      <c r="G1024" s="204"/>
      <c r="H1024" s="204"/>
      <c r="I1024" s="88" t="s">
        <v>662</v>
      </c>
      <c r="J1024" s="97"/>
      <c r="K1024" s="117">
        <f>K1025</f>
        <v>605</v>
      </c>
    </row>
    <row r="1025" spans="2:11" ht="19.5" customHeight="1" x14ac:dyDescent="0.2">
      <c r="B1025" s="106"/>
      <c r="C1025" s="85"/>
      <c r="D1025" s="87"/>
      <c r="E1025" s="89"/>
      <c r="F1025" s="201" t="s">
        <v>1024</v>
      </c>
      <c r="G1025" s="202"/>
      <c r="H1025" s="203"/>
      <c r="I1025" s="90" t="s">
        <v>662</v>
      </c>
      <c r="J1025" s="98" t="s">
        <v>355</v>
      </c>
      <c r="K1025" s="118">
        <v>605</v>
      </c>
    </row>
    <row r="1026" spans="2:11" ht="66" customHeight="1" x14ac:dyDescent="0.2">
      <c r="B1026" s="106"/>
      <c r="C1026" s="85"/>
      <c r="D1026" s="87"/>
      <c r="E1026" s="204" t="s">
        <v>663</v>
      </c>
      <c r="F1026" s="204"/>
      <c r="G1026" s="204"/>
      <c r="H1026" s="204"/>
      <c r="I1026" s="88" t="s">
        <v>664</v>
      </c>
      <c r="J1026" s="97"/>
      <c r="K1026" s="117">
        <f>K1027</f>
        <v>174.8</v>
      </c>
    </row>
    <row r="1027" spans="2:11" ht="21.75" customHeight="1" x14ac:dyDescent="0.2">
      <c r="B1027" s="106"/>
      <c r="C1027" s="85"/>
      <c r="D1027" s="87"/>
      <c r="E1027" s="89"/>
      <c r="F1027" s="201" t="s">
        <v>1024</v>
      </c>
      <c r="G1027" s="202"/>
      <c r="H1027" s="203"/>
      <c r="I1027" s="90" t="s">
        <v>664</v>
      </c>
      <c r="J1027" s="98" t="s">
        <v>355</v>
      </c>
      <c r="K1027" s="118">
        <v>174.8</v>
      </c>
    </row>
    <row r="1028" spans="2:11" ht="65.25" customHeight="1" x14ac:dyDescent="0.2">
      <c r="B1028" s="106"/>
      <c r="C1028" s="85"/>
      <c r="D1028" s="87"/>
      <c r="E1028" s="204" t="s">
        <v>955</v>
      </c>
      <c r="F1028" s="204"/>
      <c r="G1028" s="204"/>
      <c r="H1028" s="204"/>
      <c r="I1028" s="88" t="s">
        <v>665</v>
      </c>
      <c r="J1028" s="97"/>
      <c r="K1028" s="117">
        <f>K1029</f>
        <v>620</v>
      </c>
    </row>
    <row r="1029" spans="2:11" ht="21.75" customHeight="1" x14ac:dyDescent="0.2">
      <c r="B1029" s="106"/>
      <c r="C1029" s="85"/>
      <c r="D1029" s="87"/>
      <c r="E1029" s="89"/>
      <c r="F1029" s="201" t="s">
        <v>1024</v>
      </c>
      <c r="G1029" s="202"/>
      <c r="H1029" s="203"/>
      <c r="I1029" s="90" t="s">
        <v>665</v>
      </c>
      <c r="J1029" s="98" t="s">
        <v>355</v>
      </c>
      <c r="K1029" s="118">
        <v>620</v>
      </c>
    </row>
    <row r="1030" spans="2:11" ht="65.25" customHeight="1" x14ac:dyDescent="0.2">
      <c r="B1030" s="106"/>
      <c r="C1030" s="85"/>
      <c r="D1030" s="87"/>
      <c r="E1030" s="204" t="s">
        <v>666</v>
      </c>
      <c r="F1030" s="204"/>
      <c r="G1030" s="204"/>
      <c r="H1030" s="204"/>
      <c r="I1030" s="88" t="s">
        <v>667</v>
      </c>
      <c r="J1030" s="97"/>
      <c r="K1030" s="117">
        <f>K1031</f>
        <v>199.8</v>
      </c>
    </row>
    <row r="1031" spans="2:11" ht="17.25" customHeight="1" x14ac:dyDescent="0.2">
      <c r="B1031" s="106"/>
      <c r="C1031" s="85"/>
      <c r="D1031" s="87"/>
      <c r="E1031" s="89"/>
      <c r="F1031" s="201" t="s">
        <v>1024</v>
      </c>
      <c r="G1031" s="202"/>
      <c r="H1031" s="203"/>
      <c r="I1031" s="90" t="s">
        <v>667</v>
      </c>
      <c r="J1031" s="98" t="s">
        <v>355</v>
      </c>
      <c r="K1031" s="118">
        <v>199.8</v>
      </c>
    </row>
    <row r="1032" spans="2:11" ht="71.25" customHeight="1" x14ac:dyDescent="0.2">
      <c r="B1032" s="106"/>
      <c r="C1032" s="85"/>
      <c r="D1032" s="87"/>
      <c r="E1032" s="204" t="s">
        <v>956</v>
      </c>
      <c r="F1032" s="204"/>
      <c r="G1032" s="204"/>
      <c r="H1032" s="204"/>
      <c r="I1032" s="88" t="s">
        <v>668</v>
      </c>
      <c r="J1032" s="97"/>
      <c r="K1032" s="117">
        <f>K1033</f>
        <v>650</v>
      </c>
    </row>
    <row r="1033" spans="2:11" ht="16.5" customHeight="1" x14ac:dyDescent="0.2">
      <c r="B1033" s="106"/>
      <c r="C1033" s="85"/>
      <c r="D1033" s="87"/>
      <c r="E1033" s="89"/>
      <c r="F1033" s="201" t="s">
        <v>1024</v>
      </c>
      <c r="G1033" s="202"/>
      <c r="H1033" s="203"/>
      <c r="I1033" s="90" t="s">
        <v>668</v>
      </c>
      <c r="J1033" s="98" t="s">
        <v>355</v>
      </c>
      <c r="K1033" s="118">
        <v>650</v>
      </c>
    </row>
    <row r="1034" spans="2:11" ht="70.5" customHeight="1" x14ac:dyDescent="0.2">
      <c r="B1034" s="106"/>
      <c r="C1034" s="85"/>
      <c r="D1034" s="87"/>
      <c r="E1034" s="204" t="s">
        <v>669</v>
      </c>
      <c r="F1034" s="204"/>
      <c r="G1034" s="204"/>
      <c r="H1034" s="204"/>
      <c r="I1034" s="88" t="s">
        <v>670</v>
      </c>
      <c r="J1034" s="97"/>
      <c r="K1034" s="117">
        <f>K1035</f>
        <v>75.2</v>
      </c>
    </row>
    <row r="1035" spans="2:11" ht="21.75" customHeight="1" x14ac:dyDescent="0.2">
      <c r="B1035" s="106"/>
      <c r="C1035" s="85"/>
      <c r="D1035" s="87"/>
      <c r="E1035" s="89"/>
      <c r="F1035" s="201" t="s">
        <v>1024</v>
      </c>
      <c r="G1035" s="202"/>
      <c r="H1035" s="203"/>
      <c r="I1035" s="90" t="s">
        <v>670</v>
      </c>
      <c r="J1035" s="98" t="s">
        <v>355</v>
      </c>
      <c r="K1035" s="118">
        <v>75.2</v>
      </c>
    </row>
    <row r="1036" spans="2:11" ht="34.5" customHeight="1" x14ac:dyDescent="0.2">
      <c r="B1036" s="106"/>
      <c r="C1036" s="85"/>
      <c r="D1036" s="208" t="s">
        <v>671</v>
      </c>
      <c r="E1036" s="208"/>
      <c r="F1036" s="208"/>
      <c r="G1036" s="208"/>
      <c r="H1036" s="208"/>
      <c r="I1036" s="86" t="s">
        <v>672</v>
      </c>
      <c r="J1036" s="96"/>
      <c r="K1036" s="116">
        <f>K1037</f>
        <v>95</v>
      </c>
    </row>
    <row r="1037" spans="2:11" ht="49.5" customHeight="1" x14ac:dyDescent="0.2">
      <c r="B1037" s="106"/>
      <c r="C1037" s="85"/>
      <c r="D1037" s="87"/>
      <c r="E1037" s="204" t="s">
        <v>673</v>
      </c>
      <c r="F1037" s="204"/>
      <c r="G1037" s="204"/>
      <c r="H1037" s="204"/>
      <c r="I1037" s="88" t="s">
        <v>674</v>
      </c>
      <c r="J1037" s="97"/>
      <c r="K1037" s="117">
        <f>K1038</f>
        <v>95</v>
      </c>
    </row>
    <row r="1038" spans="2:11" ht="15.75" customHeight="1" x14ac:dyDescent="0.2">
      <c r="B1038" s="106"/>
      <c r="C1038" s="85"/>
      <c r="D1038" s="87"/>
      <c r="E1038" s="89"/>
      <c r="F1038" s="201" t="s">
        <v>1024</v>
      </c>
      <c r="G1038" s="202"/>
      <c r="H1038" s="203"/>
      <c r="I1038" s="90" t="s">
        <v>674</v>
      </c>
      <c r="J1038" s="98" t="s">
        <v>355</v>
      </c>
      <c r="K1038" s="118">
        <v>95</v>
      </c>
    </row>
    <row r="1039" spans="2:11" ht="18" customHeight="1" x14ac:dyDescent="0.2">
      <c r="B1039" s="106"/>
      <c r="C1039" s="85"/>
      <c r="D1039" s="87"/>
      <c r="E1039" s="89"/>
      <c r="F1039" s="91"/>
      <c r="G1039" s="241" t="s">
        <v>963</v>
      </c>
      <c r="H1039" s="241"/>
      <c r="I1039" s="113"/>
      <c r="J1039" s="113"/>
      <c r="K1039" s="119">
        <f>K982+K915+K846+K760+K682+K648+K598+K564+K472+K448+K440+K373+K319+K136+K36+K15</f>
        <v>5225549.8999999994</v>
      </c>
    </row>
    <row r="1040" spans="2:11" ht="30.75" customHeight="1" x14ac:dyDescent="0.2">
      <c r="B1040" s="206" t="s">
        <v>675</v>
      </c>
      <c r="C1040" s="207"/>
      <c r="D1040" s="207"/>
      <c r="E1040" s="207"/>
      <c r="F1040" s="207"/>
      <c r="G1040" s="207"/>
      <c r="H1040" s="207"/>
      <c r="I1040" s="111" t="s">
        <v>676</v>
      </c>
      <c r="J1040" s="112"/>
      <c r="K1040" s="114">
        <f>K1041+K1045+K1051</f>
        <v>7953.9</v>
      </c>
    </row>
    <row r="1041" spans="2:11" ht="15" customHeight="1" x14ac:dyDescent="0.2">
      <c r="B1041" s="106"/>
      <c r="C1041" s="85"/>
      <c r="D1041" s="87"/>
      <c r="E1041" s="204" t="s">
        <v>677</v>
      </c>
      <c r="F1041" s="204"/>
      <c r="G1041" s="204"/>
      <c r="H1041" s="204"/>
      <c r="I1041" s="88" t="s">
        <v>678</v>
      </c>
      <c r="J1041" s="97"/>
      <c r="K1041" s="117">
        <f>K1042+K1043+K1044</f>
        <v>2277.8000000000002</v>
      </c>
    </row>
    <row r="1042" spans="2:11" ht="21" customHeight="1" x14ac:dyDescent="0.2">
      <c r="B1042" s="106"/>
      <c r="C1042" s="85"/>
      <c r="D1042" s="87"/>
      <c r="E1042" s="89"/>
      <c r="F1042" s="201" t="s">
        <v>537</v>
      </c>
      <c r="G1042" s="202"/>
      <c r="H1042" s="203"/>
      <c r="I1042" s="90" t="s">
        <v>678</v>
      </c>
      <c r="J1042" s="98" t="s">
        <v>538</v>
      </c>
      <c r="K1042" s="118">
        <v>1839.9</v>
      </c>
    </row>
    <row r="1043" spans="2:11" ht="31.5" customHeight="1" x14ac:dyDescent="0.2">
      <c r="B1043" s="106"/>
      <c r="C1043" s="85"/>
      <c r="D1043" s="87"/>
      <c r="E1043" s="89"/>
      <c r="F1043" s="213" t="s">
        <v>28</v>
      </c>
      <c r="G1043" s="195"/>
      <c r="H1043" s="196"/>
      <c r="I1043" s="90" t="s">
        <v>678</v>
      </c>
      <c r="J1043" s="98" t="s">
        <v>29</v>
      </c>
      <c r="K1043" s="118">
        <v>40</v>
      </c>
    </row>
    <row r="1044" spans="2:11" ht="53.25" customHeight="1" x14ac:dyDescent="0.2">
      <c r="B1044" s="106"/>
      <c r="C1044" s="85"/>
      <c r="D1044" s="87"/>
      <c r="E1044" s="89"/>
      <c r="F1044" s="201" t="s">
        <v>539</v>
      </c>
      <c r="G1044" s="202"/>
      <c r="H1044" s="203"/>
      <c r="I1044" s="90" t="s">
        <v>678</v>
      </c>
      <c r="J1044" s="98" t="s">
        <v>540</v>
      </c>
      <c r="K1044" s="118">
        <v>397.9</v>
      </c>
    </row>
    <row r="1045" spans="2:11" ht="18.75" customHeight="1" x14ac:dyDescent="0.2">
      <c r="B1045" s="106"/>
      <c r="C1045" s="85"/>
      <c r="D1045" s="87"/>
      <c r="E1045" s="204" t="s">
        <v>679</v>
      </c>
      <c r="F1045" s="204"/>
      <c r="G1045" s="204"/>
      <c r="H1045" s="204"/>
      <c r="I1045" s="88" t="s">
        <v>680</v>
      </c>
      <c r="J1045" s="97"/>
      <c r="K1045" s="117">
        <f>K1046+K1047+K1048+K1049+K1050</f>
        <v>1944.7</v>
      </c>
    </row>
    <row r="1046" spans="2:11" ht="15" customHeight="1" x14ac:dyDescent="0.2">
      <c r="B1046" s="106"/>
      <c r="C1046" s="85"/>
      <c r="D1046" s="87"/>
      <c r="E1046" s="89"/>
      <c r="F1046" s="201" t="s">
        <v>537</v>
      </c>
      <c r="G1046" s="202"/>
      <c r="H1046" s="203"/>
      <c r="I1046" s="90" t="s">
        <v>680</v>
      </c>
      <c r="J1046" s="98" t="s">
        <v>538</v>
      </c>
      <c r="K1046" s="118">
        <v>1258.5</v>
      </c>
    </row>
    <row r="1047" spans="2:11" ht="33.75" customHeight="1" x14ac:dyDescent="0.2">
      <c r="B1047" s="106"/>
      <c r="C1047" s="85"/>
      <c r="D1047" s="87"/>
      <c r="E1047" s="89"/>
      <c r="F1047" s="201" t="s">
        <v>28</v>
      </c>
      <c r="G1047" s="202"/>
      <c r="H1047" s="203"/>
      <c r="I1047" s="90" t="s">
        <v>680</v>
      </c>
      <c r="J1047" s="98" t="s">
        <v>29</v>
      </c>
      <c r="K1047" s="118">
        <v>5</v>
      </c>
    </row>
    <row r="1048" spans="2:11" ht="46.5" customHeight="1" x14ac:dyDescent="0.2">
      <c r="B1048" s="106"/>
      <c r="C1048" s="85"/>
      <c r="D1048" s="87"/>
      <c r="E1048" s="89"/>
      <c r="F1048" s="201" t="s">
        <v>539</v>
      </c>
      <c r="G1048" s="202"/>
      <c r="H1048" s="203"/>
      <c r="I1048" s="90" t="s">
        <v>680</v>
      </c>
      <c r="J1048" s="98" t="s">
        <v>540</v>
      </c>
      <c r="K1048" s="118">
        <v>380</v>
      </c>
    </row>
    <row r="1049" spans="2:11" ht="29.25" customHeight="1" x14ac:dyDescent="0.2">
      <c r="B1049" s="106"/>
      <c r="C1049" s="85"/>
      <c r="D1049" s="87"/>
      <c r="E1049" s="89"/>
      <c r="F1049" s="201" t="s">
        <v>465</v>
      </c>
      <c r="G1049" s="202"/>
      <c r="H1049" s="203"/>
      <c r="I1049" s="90" t="s">
        <v>680</v>
      </c>
      <c r="J1049" s="98" t="s">
        <v>466</v>
      </c>
      <c r="K1049" s="118">
        <v>115</v>
      </c>
    </row>
    <row r="1050" spans="2:11" ht="23.25" customHeight="1" x14ac:dyDescent="0.2">
      <c r="B1050" s="106"/>
      <c r="C1050" s="85"/>
      <c r="D1050" s="87"/>
      <c r="E1050" s="89"/>
      <c r="F1050" s="201" t="s">
        <v>1024</v>
      </c>
      <c r="G1050" s="202"/>
      <c r="H1050" s="203"/>
      <c r="I1050" s="90" t="s">
        <v>680</v>
      </c>
      <c r="J1050" s="98" t="s">
        <v>355</v>
      </c>
      <c r="K1050" s="118">
        <v>186.2</v>
      </c>
    </row>
    <row r="1051" spans="2:11" ht="16.5" customHeight="1" x14ac:dyDescent="0.2">
      <c r="B1051" s="106"/>
      <c r="C1051" s="85"/>
      <c r="D1051" s="87"/>
      <c r="E1051" s="204" t="s">
        <v>681</v>
      </c>
      <c r="F1051" s="204"/>
      <c r="G1051" s="204"/>
      <c r="H1051" s="204"/>
      <c r="I1051" s="88" t="s">
        <v>682</v>
      </c>
      <c r="J1051" s="97"/>
      <c r="K1051" s="117">
        <f>K1052+K1053+K1054</f>
        <v>3731.4</v>
      </c>
    </row>
    <row r="1052" spans="2:11" ht="18.75" customHeight="1" x14ac:dyDescent="0.2">
      <c r="B1052" s="106"/>
      <c r="C1052" s="85"/>
      <c r="D1052" s="87"/>
      <c r="E1052" s="89"/>
      <c r="F1052" s="201" t="s">
        <v>537</v>
      </c>
      <c r="G1052" s="202"/>
      <c r="H1052" s="203"/>
      <c r="I1052" s="90" t="s">
        <v>682</v>
      </c>
      <c r="J1052" s="98" t="s">
        <v>538</v>
      </c>
      <c r="K1052" s="118">
        <v>2862</v>
      </c>
    </row>
    <row r="1053" spans="2:11" ht="33.75" customHeight="1" x14ac:dyDescent="0.2">
      <c r="B1053" s="106"/>
      <c r="C1053" s="85"/>
      <c r="D1053" s="87"/>
      <c r="E1053" s="89"/>
      <c r="F1053" s="201" t="s">
        <v>28</v>
      </c>
      <c r="G1053" s="202"/>
      <c r="H1053" s="203"/>
      <c r="I1053" s="90" t="s">
        <v>682</v>
      </c>
      <c r="J1053" s="98" t="s">
        <v>29</v>
      </c>
      <c r="K1053" s="118">
        <v>5</v>
      </c>
    </row>
    <row r="1054" spans="2:11" ht="48" customHeight="1" x14ac:dyDescent="0.2">
      <c r="B1054" s="106"/>
      <c r="C1054" s="85"/>
      <c r="D1054" s="87"/>
      <c r="E1054" s="89"/>
      <c r="F1054" s="201" t="s">
        <v>539</v>
      </c>
      <c r="G1054" s="202"/>
      <c r="H1054" s="203"/>
      <c r="I1054" s="90">
        <v>9500000050</v>
      </c>
      <c r="J1054" s="98" t="s">
        <v>540</v>
      </c>
      <c r="K1054" s="118">
        <v>864.4</v>
      </c>
    </row>
    <row r="1055" spans="2:11" ht="15" customHeight="1" x14ac:dyDescent="0.2">
      <c r="B1055" s="206" t="s">
        <v>683</v>
      </c>
      <c r="C1055" s="207"/>
      <c r="D1055" s="207"/>
      <c r="E1055" s="207"/>
      <c r="F1055" s="207"/>
      <c r="G1055" s="207"/>
      <c r="H1055" s="207"/>
      <c r="I1055" s="111" t="s">
        <v>684</v>
      </c>
      <c r="J1055" s="112"/>
      <c r="K1055" s="114">
        <f>K1056+K1059+K1065+K1069</f>
        <v>25986.600000000002</v>
      </c>
    </row>
    <row r="1056" spans="2:11" ht="24.75" customHeight="1" x14ac:dyDescent="0.2">
      <c r="B1056" s="106"/>
      <c r="C1056" s="85"/>
      <c r="D1056" s="87"/>
      <c r="E1056" s="204" t="s">
        <v>685</v>
      </c>
      <c r="F1056" s="204"/>
      <c r="G1056" s="204"/>
      <c r="H1056" s="204"/>
      <c r="I1056" s="88" t="s">
        <v>686</v>
      </c>
      <c r="J1056" s="97"/>
      <c r="K1056" s="117">
        <f>K1057+K1058</f>
        <v>12595.2</v>
      </c>
    </row>
    <row r="1057" spans="2:17" ht="35.25" customHeight="1" x14ac:dyDescent="0.2">
      <c r="B1057" s="106"/>
      <c r="C1057" s="85"/>
      <c r="D1057" s="87"/>
      <c r="E1057" s="89"/>
      <c r="F1057" s="201" t="s">
        <v>504</v>
      </c>
      <c r="G1057" s="202"/>
      <c r="H1057" s="203"/>
      <c r="I1057" s="90" t="s">
        <v>686</v>
      </c>
      <c r="J1057" s="98" t="s">
        <v>505</v>
      </c>
      <c r="K1057" s="118">
        <v>12395.2</v>
      </c>
    </row>
    <row r="1058" spans="2:17" ht="34.5" customHeight="1" x14ac:dyDescent="0.2">
      <c r="B1058" s="106"/>
      <c r="C1058" s="85"/>
      <c r="D1058" s="87"/>
      <c r="E1058" s="89"/>
      <c r="F1058" s="201" t="s">
        <v>506</v>
      </c>
      <c r="G1058" s="202"/>
      <c r="H1058" s="203"/>
      <c r="I1058" s="90" t="s">
        <v>686</v>
      </c>
      <c r="J1058" s="98" t="s">
        <v>507</v>
      </c>
      <c r="K1058" s="118">
        <v>200</v>
      </c>
    </row>
    <row r="1059" spans="2:17" ht="15" customHeight="1" x14ac:dyDescent="0.2">
      <c r="B1059" s="106"/>
      <c r="C1059" s="85"/>
      <c r="D1059" s="87"/>
      <c r="E1059" s="204" t="s">
        <v>687</v>
      </c>
      <c r="F1059" s="204"/>
      <c r="G1059" s="204"/>
      <c r="H1059" s="204"/>
      <c r="I1059" s="88">
        <v>9900000060</v>
      </c>
      <c r="J1059" s="97"/>
      <c r="K1059" s="117">
        <f>K1063+K1061+K1062+K1060+K1064</f>
        <v>12716.8</v>
      </c>
    </row>
    <row r="1060" spans="2:17" ht="15" customHeight="1" x14ac:dyDescent="0.2">
      <c r="B1060" s="106"/>
      <c r="C1060" s="85"/>
      <c r="D1060" s="87"/>
      <c r="E1060" s="89"/>
      <c r="F1060" s="169"/>
      <c r="G1060" s="199" t="s">
        <v>1024</v>
      </c>
      <c r="H1060" s="200"/>
      <c r="I1060" s="88" t="s">
        <v>688</v>
      </c>
      <c r="J1060" s="97">
        <v>244</v>
      </c>
      <c r="K1060" s="134">
        <v>4154.7</v>
      </c>
    </row>
    <row r="1061" spans="2:17" ht="15" customHeight="1" x14ac:dyDescent="0.2">
      <c r="B1061" s="106"/>
      <c r="C1061" s="85"/>
      <c r="D1061" s="87"/>
      <c r="E1061" s="89"/>
      <c r="F1061" s="127"/>
      <c r="G1061" s="199" t="s">
        <v>516</v>
      </c>
      <c r="H1061" s="200"/>
      <c r="I1061" s="88" t="s">
        <v>688</v>
      </c>
      <c r="J1061" s="97">
        <v>612</v>
      </c>
      <c r="K1061" s="134">
        <v>125</v>
      </c>
    </row>
    <row r="1062" spans="2:17" ht="15" customHeight="1" x14ac:dyDescent="0.2">
      <c r="B1062" s="106"/>
      <c r="C1062" s="85"/>
      <c r="D1062" s="87"/>
      <c r="E1062" s="89"/>
      <c r="F1062" s="154"/>
      <c r="G1062" s="199" t="s">
        <v>1005</v>
      </c>
      <c r="H1062" s="200"/>
      <c r="I1062" s="88" t="s">
        <v>688</v>
      </c>
      <c r="J1062" s="97">
        <v>622</v>
      </c>
      <c r="K1062" s="134">
        <v>4.5</v>
      </c>
    </row>
    <row r="1063" spans="2:17" ht="33" customHeight="1" x14ac:dyDescent="0.2">
      <c r="B1063" s="106"/>
      <c r="C1063" s="85"/>
      <c r="D1063" s="87"/>
      <c r="E1063" s="89"/>
      <c r="F1063" s="201" t="s">
        <v>982</v>
      </c>
      <c r="G1063" s="202"/>
      <c r="H1063" s="203"/>
      <c r="I1063" s="90" t="s">
        <v>688</v>
      </c>
      <c r="J1063" s="98">
        <v>831</v>
      </c>
      <c r="K1063" s="120">
        <v>6545.4</v>
      </c>
    </row>
    <row r="1064" spans="2:17" ht="21" customHeight="1" x14ac:dyDescent="0.2">
      <c r="B1064" s="107"/>
      <c r="C1064" s="101"/>
      <c r="D1064" s="102"/>
      <c r="E1064" s="103"/>
      <c r="F1064" s="104"/>
      <c r="G1064" s="195" t="s">
        <v>368</v>
      </c>
      <c r="H1064" s="196"/>
      <c r="I1064" s="90" t="s">
        <v>688</v>
      </c>
      <c r="J1064" s="98">
        <v>853</v>
      </c>
      <c r="K1064" s="120">
        <v>1887.2</v>
      </c>
    </row>
    <row r="1065" spans="2:17" ht="35.25" customHeight="1" x14ac:dyDescent="0.2">
      <c r="B1065" s="107"/>
      <c r="C1065" s="101"/>
      <c r="D1065" s="102"/>
      <c r="E1065" s="103"/>
      <c r="F1065" s="104"/>
      <c r="G1065" s="195" t="s">
        <v>1023</v>
      </c>
      <c r="H1065" s="196"/>
      <c r="I1065" s="148">
        <v>9900000090</v>
      </c>
      <c r="J1065" s="149"/>
      <c r="K1065" s="120">
        <f>K1067+K1068+K1066</f>
        <v>344.7</v>
      </c>
    </row>
    <row r="1066" spans="2:17" ht="20.25" customHeight="1" x14ac:dyDescent="0.2">
      <c r="B1066" s="107"/>
      <c r="C1066" s="101"/>
      <c r="D1066" s="102"/>
      <c r="E1066" s="103"/>
      <c r="F1066" s="104"/>
      <c r="G1066" s="195" t="s">
        <v>1024</v>
      </c>
      <c r="H1066" s="196"/>
      <c r="I1066" s="148">
        <v>9900000090</v>
      </c>
      <c r="J1066" s="149">
        <v>244</v>
      </c>
      <c r="K1066" s="120">
        <v>98</v>
      </c>
    </row>
    <row r="1067" spans="2:17" ht="18" customHeight="1" x14ac:dyDescent="0.2">
      <c r="B1067" s="107"/>
      <c r="C1067" s="101"/>
      <c r="D1067" s="102"/>
      <c r="E1067" s="103"/>
      <c r="F1067" s="104"/>
      <c r="G1067" s="195" t="s">
        <v>36</v>
      </c>
      <c r="H1067" s="196"/>
      <c r="I1067" s="148">
        <v>9900000090</v>
      </c>
      <c r="J1067" s="149">
        <v>852</v>
      </c>
      <c r="K1067" s="120">
        <v>170.6</v>
      </c>
    </row>
    <row r="1068" spans="2:17" ht="20.25" customHeight="1" x14ac:dyDescent="0.2">
      <c r="B1068" s="107"/>
      <c r="C1068" s="101"/>
      <c r="D1068" s="102"/>
      <c r="E1068" s="103"/>
      <c r="F1068" s="104"/>
      <c r="G1068" s="195" t="s">
        <v>368</v>
      </c>
      <c r="H1068" s="196"/>
      <c r="I1068" s="148">
        <v>9900000090</v>
      </c>
      <c r="J1068" s="149">
        <v>853</v>
      </c>
      <c r="K1068" s="120">
        <v>76.099999999999994</v>
      </c>
    </row>
    <row r="1069" spans="2:17" ht="39" customHeight="1" x14ac:dyDescent="0.2">
      <c r="B1069" s="107"/>
      <c r="C1069" s="101"/>
      <c r="D1069" s="102"/>
      <c r="E1069" s="103"/>
      <c r="F1069" s="104"/>
      <c r="G1069" s="195" t="s">
        <v>1074</v>
      </c>
      <c r="H1069" s="196"/>
      <c r="I1069" s="165" t="s">
        <v>1073</v>
      </c>
      <c r="J1069" s="149" t="s">
        <v>339</v>
      </c>
      <c r="K1069" s="120">
        <f>K1070</f>
        <v>329.9</v>
      </c>
    </row>
    <row r="1070" spans="2:17" ht="20.25" customHeight="1" x14ac:dyDescent="0.2">
      <c r="B1070" s="107"/>
      <c r="C1070" s="101"/>
      <c r="D1070" s="102"/>
      <c r="E1070" s="103"/>
      <c r="F1070" s="104"/>
      <c r="G1070" s="195" t="s">
        <v>516</v>
      </c>
      <c r="H1070" s="196"/>
      <c r="I1070" s="165" t="s">
        <v>1073</v>
      </c>
      <c r="J1070" s="149">
        <v>612</v>
      </c>
      <c r="K1070" s="120">
        <v>329.9</v>
      </c>
    </row>
    <row r="1071" spans="2:17" ht="15" customHeight="1" thickBot="1" x14ac:dyDescent="0.25">
      <c r="B1071" s="107"/>
      <c r="C1071" s="101"/>
      <c r="D1071" s="102"/>
      <c r="E1071" s="103"/>
      <c r="F1071" s="104"/>
      <c r="G1071" s="240" t="s">
        <v>962</v>
      </c>
      <c r="H1071" s="240"/>
      <c r="I1071" s="108"/>
      <c r="J1071" s="109"/>
      <c r="K1071" s="121">
        <f>K1055+K1040</f>
        <v>33940.5</v>
      </c>
      <c r="Q1071" s="62"/>
    </row>
    <row r="1072" spans="2:17" ht="16.5" thickBot="1" x14ac:dyDescent="0.3">
      <c r="B1072" s="236" t="s">
        <v>323</v>
      </c>
      <c r="C1072" s="237"/>
      <c r="D1072" s="237"/>
      <c r="E1072" s="237"/>
      <c r="F1072" s="237"/>
      <c r="G1072" s="237"/>
      <c r="H1072" s="237"/>
      <c r="I1072" s="237"/>
      <c r="J1072" s="237"/>
      <c r="K1072" s="122">
        <f>K1071+K1039</f>
        <v>5259490.3999999994</v>
      </c>
    </row>
    <row r="1073" spans="2:17" ht="16.5" thickBot="1" x14ac:dyDescent="0.3">
      <c r="G1073" s="238" t="s">
        <v>961</v>
      </c>
      <c r="H1073" s="239"/>
      <c r="I1073" s="239"/>
      <c r="J1073" s="239"/>
      <c r="K1073" s="138">
        <f>K323+K325+K327+K330+K332+K571+K573+K581+K583</f>
        <v>32950</v>
      </c>
    </row>
    <row r="1074" spans="2:17" ht="15" customHeight="1" x14ac:dyDescent="0.2">
      <c r="B1074" s="235"/>
      <c r="C1074" s="235"/>
      <c r="D1074" s="235"/>
      <c r="E1074" s="235"/>
      <c r="F1074" s="235"/>
      <c r="G1074" s="235"/>
      <c r="H1074" s="105"/>
      <c r="I1074" s="105"/>
      <c r="J1074" s="82"/>
      <c r="K1074" s="105"/>
      <c r="L1074" s="62"/>
      <c r="M1074" s="62"/>
      <c r="N1074" s="62"/>
      <c r="O1074" s="62"/>
      <c r="P1074" s="62"/>
      <c r="Q1074" s="62"/>
    </row>
    <row r="1075" spans="2:17" x14ac:dyDescent="0.2">
      <c r="B1075" s="81"/>
      <c r="C1075" s="81"/>
      <c r="D1075" s="81"/>
      <c r="E1075" s="81"/>
      <c r="F1075" s="81"/>
      <c r="G1075" s="81"/>
      <c r="H1075" s="80"/>
      <c r="I1075" s="93"/>
      <c r="J1075" s="80"/>
      <c r="K1075" s="93"/>
      <c r="L1075" s="62"/>
      <c r="M1075" s="62"/>
      <c r="N1075" s="62"/>
      <c r="O1075" s="62"/>
      <c r="P1075" s="62"/>
      <c r="Q1075" s="62"/>
    </row>
    <row r="1076" spans="2:17" x14ac:dyDescent="0.2">
      <c r="B1076" s="62"/>
      <c r="C1076" s="62"/>
      <c r="D1076" s="62"/>
      <c r="E1076" s="62"/>
      <c r="F1076" s="83"/>
      <c r="G1076" s="83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</row>
  </sheetData>
  <mergeCells count="1075">
    <mergeCell ref="F901:H901"/>
    <mergeCell ref="G882:H882"/>
    <mergeCell ref="G637:H637"/>
    <mergeCell ref="G638:H638"/>
    <mergeCell ref="D905:H905"/>
    <mergeCell ref="G639:H639"/>
    <mergeCell ref="F845:H845"/>
    <mergeCell ref="F854:H854"/>
    <mergeCell ref="G597:H597"/>
    <mergeCell ref="D738:H738"/>
    <mergeCell ref="E739:H739"/>
    <mergeCell ref="C761:H761"/>
    <mergeCell ref="D762:H762"/>
    <mergeCell ref="F850:H850"/>
    <mergeCell ref="E834:H834"/>
    <mergeCell ref="F835:H835"/>
    <mergeCell ref="E842:H842"/>
    <mergeCell ref="G748:H748"/>
    <mergeCell ref="G749:H749"/>
    <mergeCell ref="E765:H765"/>
    <mergeCell ref="F766:H766"/>
    <mergeCell ref="E767:H767"/>
    <mergeCell ref="F764:H764"/>
    <mergeCell ref="F747:H747"/>
    <mergeCell ref="F758:H758"/>
    <mergeCell ref="E792:H792"/>
    <mergeCell ref="F740:H740"/>
    <mergeCell ref="F741:H741"/>
    <mergeCell ref="G836:H836"/>
    <mergeCell ref="G837:H837"/>
    <mergeCell ref="F892:H892"/>
    <mergeCell ref="D893:H893"/>
    <mergeCell ref="B982:H982"/>
    <mergeCell ref="F973:H973"/>
    <mergeCell ref="E976:H976"/>
    <mergeCell ref="F701:H701"/>
    <mergeCell ref="G969:H969"/>
    <mergeCell ref="G970:H970"/>
    <mergeCell ref="G151:H151"/>
    <mergeCell ref="G152:H152"/>
    <mergeCell ref="G188:H188"/>
    <mergeCell ref="G189:H189"/>
    <mergeCell ref="G190:H190"/>
    <mergeCell ref="G558:H558"/>
    <mergeCell ref="G560:H560"/>
    <mergeCell ref="G561:H561"/>
    <mergeCell ref="G735:H735"/>
    <mergeCell ref="G559:H559"/>
    <mergeCell ref="G593:H593"/>
    <mergeCell ref="G594:H594"/>
    <mergeCell ref="G595:H595"/>
    <mergeCell ref="G959:H959"/>
    <mergeCell ref="G952:H952"/>
    <mergeCell ref="F862:H862"/>
    <mergeCell ref="E857:H857"/>
    <mergeCell ref="F858:H858"/>
    <mergeCell ref="C859:H859"/>
    <mergeCell ref="D860:H860"/>
    <mergeCell ref="E863:H863"/>
    <mergeCell ref="F743:H743"/>
    <mergeCell ref="E702:H702"/>
    <mergeCell ref="F981:H981"/>
    <mergeCell ref="E966:H966"/>
    <mergeCell ref="F709:H709"/>
    <mergeCell ref="E974:H974"/>
    <mergeCell ref="E972:H972"/>
    <mergeCell ref="C954:H954"/>
    <mergeCell ref="D955:H955"/>
    <mergeCell ref="E956:H956"/>
    <mergeCell ref="G953:H953"/>
    <mergeCell ref="G960:H960"/>
    <mergeCell ref="D971:H971"/>
    <mergeCell ref="F977:H977"/>
    <mergeCell ref="C962:H962"/>
    <mergeCell ref="F947:H947"/>
    <mergeCell ref="E948:H948"/>
    <mergeCell ref="F759:H759"/>
    <mergeCell ref="B760:H760"/>
    <mergeCell ref="E731:H731"/>
    <mergeCell ref="F975:H975"/>
    <mergeCell ref="C832:H832"/>
    <mergeCell ref="G805:H805"/>
    <mergeCell ref="G808:H808"/>
    <mergeCell ref="G809:H809"/>
    <mergeCell ref="E908:H908"/>
    <mergeCell ref="F909:H909"/>
    <mergeCell ref="G938:H938"/>
    <mergeCell ref="F843:H843"/>
    <mergeCell ref="F895:H895"/>
    <mergeCell ref="G926:H926"/>
    <mergeCell ref="G927:H927"/>
    <mergeCell ref="G887:H887"/>
    <mergeCell ref="G888:H888"/>
    <mergeCell ref="E844:H844"/>
    <mergeCell ref="D833:H833"/>
    <mergeCell ref="D897:H897"/>
    <mergeCell ref="F903:H903"/>
    <mergeCell ref="E898:H898"/>
    <mergeCell ref="G868:H868"/>
    <mergeCell ref="F885:H885"/>
    <mergeCell ref="E881:H881"/>
    <mergeCell ref="G961:H961"/>
    <mergeCell ref="E922:H922"/>
    <mergeCell ref="F799:H799"/>
    <mergeCell ref="D810:H810"/>
    <mergeCell ref="G2:K2"/>
    <mergeCell ref="G3:K3"/>
    <mergeCell ref="E780:H780"/>
    <mergeCell ref="F781:H781"/>
    <mergeCell ref="F728:H728"/>
    <mergeCell ref="C729:H729"/>
    <mergeCell ref="F733:H733"/>
    <mergeCell ref="G5:K5"/>
    <mergeCell ref="G7:K7"/>
    <mergeCell ref="G839:H839"/>
    <mergeCell ref="F812:H812"/>
    <mergeCell ref="F813:H813"/>
    <mergeCell ref="F819:H819"/>
    <mergeCell ref="E816:H816"/>
    <mergeCell ref="F824:H824"/>
    <mergeCell ref="F817:H817"/>
    <mergeCell ref="E818:H818"/>
    <mergeCell ref="E823:H823"/>
    <mergeCell ref="F820:H820"/>
    <mergeCell ref="F899:H899"/>
    <mergeCell ref="E900:H900"/>
    <mergeCell ref="G437:H437"/>
    <mergeCell ref="F779:H779"/>
    <mergeCell ref="G438:H438"/>
    <mergeCell ref="G439:H439"/>
    <mergeCell ref="G76:H76"/>
    <mergeCell ref="G77:H77"/>
    <mergeCell ref="E811:H811"/>
    <mergeCell ref="E798:H798"/>
    <mergeCell ref="F757:H757"/>
    <mergeCell ref="F753:H753"/>
    <mergeCell ref="E754:H754"/>
    <mergeCell ref="G596:H596"/>
    <mergeCell ref="G607:H607"/>
    <mergeCell ref="G608:H608"/>
    <mergeCell ref="D715:H715"/>
    <mergeCell ref="D723:H723"/>
    <mergeCell ref="C714:H714"/>
    <mergeCell ref="F721:H721"/>
    <mergeCell ref="E716:H716"/>
    <mergeCell ref="F725:H725"/>
    <mergeCell ref="D726:H726"/>
    <mergeCell ref="E727:H727"/>
    <mergeCell ref="E724:H724"/>
    <mergeCell ref="F719:H719"/>
    <mergeCell ref="E720:H720"/>
    <mergeCell ref="F717:H717"/>
    <mergeCell ref="E718:H718"/>
    <mergeCell ref="C722:H722"/>
    <mergeCell ref="G744:H744"/>
    <mergeCell ref="G803:H803"/>
    <mergeCell ref="F755:H755"/>
    <mergeCell ref="F756:H756"/>
    <mergeCell ref="F746:H746"/>
    <mergeCell ref="E794:H794"/>
    <mergeCell ref="D848:H848"/>
    <mergeCell ref="F883:H883"/>
    <mergeCell ref="E877:H877"/>
    <mergeCell ref="F878:H878"/>
    <mergeCell ref="E985:H985"/>
    <mergeCell ref="G1005:H1005"/>
    <mergeCell ref="F1025:H1025"/>
    <mergeCell ref="E1022:H1022"/>
    <mergeCell ref="G1:P1"/>
    <mergeCell ref="G4:P4"/>
    <mergeCell ref="G6:P6"/>
    <mergeCell ref="F957:H957"/>
    <mergeCell ref="F921:H921"/>
    <mergeCell ref="F942:H942"/>
    <mergeCell ref="F923:H923"/>
    <mergeCell ref="D940:H940"/>
    <mergeCell ref="E941:H941"/>
    <mergeCell ref="F945:H945"/>
    <mergeCell ref="E946:H946"/>
    <mergeCell ref="E924:H924"/>
    <mergeCell ref="F925:H925"/>
    <mergeCell ref="D943:H943"/>
    <mergeCell ref="E944:H944"/>
    <mergeCell ref="F919:H919"/>
    <mergeCell ref="E920:H920"/>
    <mergeCell ref="E775:H775"/>
    <mergeCell ref="F776:H776"/>
    <mergeCell ref="F793:H793"/>
    <mergeCell ref="G968:H968"/>
    <mergeCell ref="G867:H867"/>
    <mergeCell ref="F995:H995"/>
    <mergeCell ref="E998:H998"/>
    <mergeCell ref="B915:H915"/>
    <mergeCell ref="F912:H912"/>
    <mergeCell ref="G910:H910"/>
    <mergeCell ref="E902:H902"/>
    <mergeCell ref="E891:H891"/>
    <mergeCell ref="E884:H884"/>
    <mergeCell ref="E849:H849"/>
    <mergeCell ref="E853:H853"/>
    <mergeCell ref="D963:H963"/>
    <mergeCell ref="E964:H964"/>
    <mergeCell ref="F990:H990"/>
    <mergeCell ref="F999:H999"/>
    <mergeCell ref="G939:H939"/>
    <mergeCell ref="C896:H896"/>
    <mergeCell ref="E889:H889"/>
    <mergeCell ref="E851:H851"/>
    <mergeCell ref="F965:H965"/>
    <mergeCell ref="F907:H907"/>
    <mergeCell ref="C916:H916"/>
    <mergeCell ref="G950:H950"/>
    <mergeCell ref="G951:H951"/>
    <mergeCell ref="G958:H958"/>
    <mergeCell ref="F886:H886"/>
    <mergeCell ref="E906:H906"/>
    <mergeCell ref="E911:H911"/>
    <mergeCell ref="E879:H879"/>
    <mergeCell ref="F880:H880"/>
    <mergeCell ref="C983:H983"/>
    <mergeCell ref="E980:H980"/>
    <mergeCell ref="F967:H967"/>
    <mergeCell ref="F866:H866"/>
    <mergeCell ref="D872:H872"/>
    <mergeCell ref="E1028:H1028"/>
    <mergeCell ref="F1023:H1023"/>
    <mergeCell ref="E1024:H1024"/>
    <mergeCell ref="F1027:H1027"/>
    <mergeCell ref="E1026:H1026"/>
    <mergeCell ref="F1015:H1015"/>
    <mergeCell ref="F1044:H1044"/>
    <mergeCell ref="E1045:H1045"/>
    <mergeCell ref="F1021:H1021"/>
    <mergeCell ref="E1034:H1034"/>
    <mergeCell ref="G996:H996"/>
    <mergeCell ref="G997:H997"/>
    <mergeCell ref="F1042:H1042"/>
    <mergeCell ref="E1020:H1020"/>
    <mergeCell ref="E1030:H1030"/>
    <mergeCell ref="F1043:H1043"/>
    <mergeCell ref="E1010:H1010"/>
    <mergeCell ref="F1017:H1017"/>
    <mergeCell ref="E1018:H1018"/>
    <mergeCell ref="F1019:H1019"/>
    <mergeCell ref="E1016:H1016"/>
    <mergeCell ref="F1029:H1029"/>
    <mergeCell ref="G933:H933"/>
    <mergeCell ref="G932:H932"/>
    <mergeCell ref="D984:H984"/>
    <mergeCell ref="E994:H994"/>
    <mergeCell ref="F986:H986"/>
    <mergeCell ref="E989:H989"/>
    <mergeCell ref="G993:H993"/>
    <mergeCell ref="G991:H991"/>
    <mergeCell ref="G992:H992"/>
    <mergeCell ref="E987:H987"/>
    <mergeCell ref="F988:H988"/>
    <mergeCell ref="F1009:H1009"/>
    <mergeCell ref="E1051:H1051"/>
    <mergeCell ref="F1048:H1048"/>
    <mergeCell ref="F1011:H1011"/>
    <mergeCell ref="E1012:H1012"/>
    <mergeCell ref="F1013:H1013"/>
    <mergeCell ref="E1014:H1014"/>
    <mergeCell ref="E1008:H1008"/>
    <mergeCell ref="G1000:H1000"/>
    <mergeCell ref="G1001:H1001"/>
    <mergeCell ref="G1004:H1004"/>
    <mergeCell ref="G1002:H1002"/>
    <mergeCell ref="G1003:H1003"/>
    <mergeCell ref="F1038:H1038"/>
    <mergeCell ref="G1039:H1039"/>
    <mergeCell ref="G1006:H1006"/>
    <mergeCell ref="G1007:H1007"/>
    <mergeCell ref="F1046:H1046"/>
    <mergeCell ref="E1041:H1041"/>
    <mergeCell ref="D1036:H1036"/>
    <mergeCell ref="B1040:H1040"/>
    <mergeCell ref="F1050:H1050"/>
    <mergeCell ref="F1031:H1031"/>
    <mergeCell ref="E1032:H1032"/>
    <mergeCell ref="B1074:G1074"/>
    <mergeCell ref="F1063:H1063"/>
    <mergeCell ref="B1072:J1072"/>
    <mergeCell ref="F1052:H1052"/>
    <mergeCell ref="F1053:H1053"/>
    <mergeCell ref="F1057:H1057"/>
    <mergeCell ref="F1054:H1054"/>
    <mergeCell ref="B1055:H1055"/>
    <mergeCell ref="E1056:H1056"/>
    <mergeCell ref="E1059:H1059"/>
    <mergeCell ref="F1058:H1058"/>
    <mergeCell ref="G1073:J1073"/>
    <mergeCell ref="G1061:H1061"/>
    <mergeCell ref="G1065:H1065"/>
    <mergeCell ref="G1067:H1067"/>
    <mergeCell ref="G1068:H1068"/>
    <mergeCell ref="G1066:H1066"/>
    <mergeCell ref="G1062:H1062"/>
    <mergeCell ref="G1069:H1069"/>
    <mergeCell ref="G1071:H1071"/>
    <mergeCell ref="G1070:H1070"/>
    <mergeCell ref="G1060:H1060"/>
    <mergeCell ref="G1064:H1064"/>
    <mergeCell ref="F1047:H1047"/>
    <mergeCell ref="F1033:H1033"/>
    <mergeCell ref="E1037:H1037"/>
    <mergeCell ref="F1035:H1035"/>
    <mergeCell ref="F1049:H1049"/>
    <mergeCell ref="F949:H949"/>
    <mergeCell ref="E773:H773"/>
    <mergeCell ref="E763:H763"/>
    <mergeCell ref="F742:H742"/>
    <mergeCell ref="F752:H752"/>
    <mergeCell ref="F745:H745"/>
    <mergeCell ref="E750:H750"/>
    <mergeCell ref="F751:H751"/>
    <mergeCell ref="G785:H785"/>
    <mergeCell ref="G786:H786"/>
    <mergeCell ref="G804:H804"/>
    <mergeCell ref="G840:H840"/>
    <mergeCell ref="D841:H841"/>
    <mergeCell ref="E796:H796"/>
    <mergeCell ref="G838:H838"/>
    <mergeCell ref="G929:H929"/>
    <mergeCell ref="G930:H930"/>
    <mergeCell ref="G931:H931"/>
    <mergeCell ref="F791:H791"/>
    <mergeCell ref="D782:H782"/>
    <mergeCell ref="E783:H783"/>
    <mergeCell ref="F789:H789"/>
    <mergeCell ref="E790:H790"/>
    <mergeCell ref="E869:H869"/>
    <mergeCell ref="F864:H864"/>
    <mergeCell ref="E865:H865"/>
    <mergeCell ref="E861:H861"/>
    <mergeCell ref="E788:H788"/>
    <mergeCell ref="F784:H784"/>
    <mergeCell ref="F852:H852"/>
    <mergeCell ref="E918:H918"/>
    <mergeCell ref="D917:H917"/>
    <mergeCell ref="F795:H795"/>
    <mergeCell ref="F768:H768"/>
    <mergeCell ref="E769:H769"/>
    <mergeCell ref="F770:H770"/>
    <mergeCell ref="D730:H730"/>
    <mergeCell ref="C737:H737"/>
    <mergeCell ref="E696:H696"/>
    <mergeCell ref="G710:H710"/>
    <mergeCell ref="G711:H711"/>
    <mergeCell ref="G712:H712"/>
    <mergeCell ref="G713:H713"/>
    <mergeCell ref="G800:H800"/>
    <mergeCell ref="G801:H801"/>
    <mergeCell ref="F797:H797"/>
    <mergeCell ref="D777:H777"/>
    <mergeCell ref="F690:H690"/>
    <mergeCell ref="F699:H699"/>
    <mergeCell ref="E691:H691"/>
    <mergeCell ref="F692:H692"/>
    <mergeCell ref="F698:H698"/>
    <mergeCell ref="F697:H697"/>
    <mergeCell ref="F703:H703"/>
    <mergeCell ref="F704:H704"/>
    <mergeCell ref="F705:H705"/>
    <mergeCell ref="F706:H706"/>
    <mergeCell ref="F707:H707"/>
    <mergeCell ref="F708:H708"/>
    <mergeCell ref="G693:H693"/>
    <mergeCell ref="G694:H694"/>
    <mergeCell ref="G695:H695"/>
    <mergeCell ref="C683:H683"/>
    <mergeCell ref="E689:H689"/>
    <mergeCell ref="F688:H688"/>
    <mergeCell ref="F700:H700"/>
    <mergeCell ref="F664:H664"/>
    <mergeCell ref="F672:H672"/>
    <mergeCell ref="C667:H667"/>
    <mergeCell ref="E685:H685"/>
    <mergeCell ref="F686:H686"/>
    <mergeCell ref="E687:H687"/>
    <mergeCell ref="D684:H684"/>
    <mergeCell ref="F679:H679"/>
    <mergeCell ref="E680:H680"/>
    <mergeCell ref="F681:H681"/>
    <mergeCell ref="B682:H682"/>
    <mergeCell ref="F677:H677"/>
    <mergeCell ref="F670:H670"/>
    <mergeCell ref="E671:H671"/>
    <mergeCell ref="D675:H675"/>
    <mergeCell ref="E676:H676"/>
    <mergeCell ref="D668:H668"/>
    <mergeCell ref="E669:H669"/>
    <mergeCell ref="E678:H678"/>
    <mergeCell ref="E673:H673"/>
    <mergeCell ref="F674:H674"/>
    <mergeCell ref="F662:H662"/>
    <mergeCell ref="F663:H663"/>
    <mergeCell ref="F666:H666"/>
    <mergeCell ref="F660:H660"/>
    <mergeCell ref="F661:H661"/>
    <mergeCell ref="E651:H651"/>
    <mergeCell ref="F652:H652"/>
    <mergeCell ref="F656:H656"/>
    <mergeCell ref="E653:H653"/>
    <mergeCell ref="E659:H659"/>
    <mergeCell ref="F654:H654"/>
    <mergeCell ref="E655:H655"/>
    <mergeCell ref="D658:H658"/>
    <mergeCell ref="C657:H657"/>
    <mergeCell ref="G665:H665"/>
    <mergeCell ref="E646:H646"/>
    <mergeCell ref="D621:H621"/>
    <mergeCell ref="F623:H623"/>
    <mergeCell ref="B648:H648"/>
    <mergeCell ref="C649:H649"/>
    <mergeCell ref="D650:H650"/>
    <mergeCell ref="F647:H647"/>
    <mergeCell ref="F642:H642"/>
    <mergeCell ref="D643:H643"/>
    <mergeCell ref="E644:H644"/>
    <mergeCell ref="F645:H645"/>
    <mergeCell ref="D640:H640"/>
    <mergeCell ref="E624:H624"/>
    <mergeCell ref="F625:H625"/>
    <mergeCell ref="E641:H641"/>
    <mergeCell ref="C636:H636"/>
    <mergeCell ref="G632:H632"/>
    <mergeCell ref="G635:H635"/>
    <mergeCell ref="G633:H633"/>
    <mergeCell ref="G634:H634"/>
    <mergeCell ref="E619:H619"/>
    <mergeCell ref="F620:H620"/>
    <mergeCell ref="E622:H622"/>
    <mergeCell ref="D600:H600"/>
    <mergeCell ref="E605:H605"/>
    <mergeCell ref="F606:H606"/>
    <mergeCell ref="C609:H609"/>
    <mergeCell ref="D610:H610"/>
    <mergeCell ref="D590:H590"/>
    <mergeCell ref="G611:H611"/>
    <mergeCell ref="G612:H612"/>
    <mergeCell ref="G613:H613"/>
    <mergeCell ref="G614:H614"/>
    <mergeCell ref="G603:H603"/>
    <mergeCell ref="G604:H604"/>
    <mergeCell ref="G617:H617"/>
    <mergeCell ref="G618:H618"/>
    <mergeCell ref="G628:H628"/>
    <mergeCell ref="G629:H629"/>
    <mergeCell ref="G630:H630"/>
    <mergeCell ref="G631:H631"/>
    <mergeCell ref="G626:H626"/>
    <mergeCell ref="G627:H627"/>
    <mergeCell ref="G601:H601"/>
    <mergeCell ref="G602:H602"/>
    <mergeCell ref="G615:H615"/>
    <mergeCell ref="G616:H616"/>
    <mergeCell ref="E571:H571"/>
    <mergeCell ref="E562:H562"/>
    <mergeCell ref="F592:H592"/>
    <mergeCell ref="B598:H598"/>
    <mergeCell ref="C599:H599"/>
    <mergeCell ref="E591:H591"/>
    <mergeCell ref="D586:H586"/>
    <mergeCell ref="E587:H587"/>
    <mergeCell ref="F588:H588"/>
    <mergeCell ref="C589:H589"/>
    <mergeCell ref="F578:H578"/>
    <mergeCell ref="C569:H569"/>
    <mergeCell ref="D570:H570"/>
    <mergeCell ref="D576:H576"/>
    <mergeCell ref="E577:H577"/>
    <mergeCell ref="F563:H563"/>
    <mergeCell ref="B564:H564"/>
    <mergeCell ref="C585:H585"/>
    <mergeCell ref="F572:H572"/>
    <mergeCell ref="C575:H575"/>
    <mergeCell ref="G565:H565"/>
    <mergeCell ref="G566:H566"/>
    <mergeCell ref="G567:H567"/>
    <mergeCell ref="G568:H568"/>
    <mergeCell ref="G573:H573"/>
    <mergeCell ref="G574:H574"/>
    <mergeCell ref="G579:H579"/>
    <mergeCell ref="G580:H580"/>
    <mergeCell ref="G581:H581"/>
    <mergeCell ref="G582:H582"/>
    <mergeCell ref="G583:H583"/>
    <mergeCell ref="G584:H584"/>
    <mergeCell ref="F554:H554"/>
    <mergeCell ref="E555:H555"/>
    <mergeCell ref="D557:H557"/>
    <mergeCell ref="D552:H552"/>
    <mergeCell ref="E553:H553"/>
    <mergeCell ref="E541:H541"/>
    <mergeCell ref="F542:H542"/>
    <mergeCell ref="F546:H546"/>
    <mergeCell ref="C543:H543"/>
    <mergeCell ref="C551:H551"/>
    <mergeCell ref="D544:H544"/>
    <mergeCell ref="E545:H545"/>
    <mergeCell ref="F548:H548"/>
    <mergeCell ref="E547:H547"/>
    <mergeCell ref="F556:H556"/>
    <mergeCell ref="G549:H549"/>
    <mergeCell ref="G550:H550"/>
    <mergeCell ref="F508:H508"/>
    <mergeCell ref="E499:H499"/>
    <mergeCell ref="F500:H500"/>
    <mergeCell ref="D501:H501"/>
    <mergeCell ref="F536:H536"/>
    <mergeCell ref="E515:H515"/>
    <mergeCell ref="E523:H523"/>
    <mergeCell ref="C517:H517"/>
    <mergeCell ref="D538:H538"/>
    <mergeCell ref="E539:H539"/>
    <mergeCell ref="F540:H540"/>
    <mergeCell ref="C537:H537"/>
    <mergeCell ref="F530:H530"/>
    <mergeCell ref="F531:H531"/>
    <mergeCell ref="F534:H534"/>
    <mergeCell ref="E535:H535"/>
    <mergeCell ref="F528:H528"/>
    <mergeCell ref="F521:H521"/>
    <mergeCell ref="D522:H522"/>
    <mergeCell ref="E526:H526"/>
    <mergeCell ref="F527:H527"/>
    <mergeCell ref="D518:H518"/>
    <mergeCell ref="E519:H519"/>
    <mergeCell ref="F529:H529"/>
    <mergeCell ref="F524:H524"/>
    <mergeCell ref="D525:H525"/>
    <mergeCell ref="G532:H532"/>
    <mergeCell ref="G533:H533"/>
    <mergeCell ref="G520:H520"/>
    <mergeCell ref="F431:H431"/>
    <mergeCell ref="F409:H409"/>
    <mergeCell ref="D419:H419"/>
    <mergeCell ref="F411:H411"/>
    <mergeCell ref="E433:H433"/>
    <mergeCell ref="F434:H434"/>
    <mergeCell ref="F436:H436"/>
    <mergeCell ref="F432:H432"/>
    <mergeCell ref="F426:H426"/>
    <mergeCell ref="C428:H428"/>
    <mergeCell ref="D429:H429"/>
    <mergeCell ref="E430:H430"/>
    <mergeCell ref="D424:H424"/>
    <mergeCell ref="F417:H417"/>
    <mergeCell ref="C418:H418"/>
    <mergeCell ref="E422:H422"/>
    <mergeCell ref="F423:H423"/>
    <mergeCell ref="D415:H415"/>
    <mergeCell ref="E416:H416"/>
    <mergeCell ref="E425:H425"/>
    <mergeCell ref="E420:H420"/>
    <mergeCell ref="F421:H421"/>
    <mergeCell ref="G427:H427"/>
    <mergeCell ref="G435:H435"/>
    <mergeCell ref="G412:H412"/>
    <mergeCell ref="G413:H413"/>
    <mergeCell ref="G414:H414"/>
    <mergeCell ref="D405:H405"/>
    <mergeCell ref="E408:H408"/>
    <mergeCell ref="E410:H410"/>
    <mergeCell ref="E401:H401"/>
    <mergeCell ref="F402:H402"/>
    <mergeCell ref="F388:H388"/>
    <mergeCell ref="E391:H391"/>
    <mergeCell ref="E397:H397"/>
    <mergeCell ref="F392:H392"/>
    <mergeCell ref="F400:H400"/>
    <mergeCell ref="E393:H393"/>
    <mergeCell ref="F394:H394"/>
    <mergeCell ref="E399:H399"/>
    <mergeCell ref="F398:H398"/>
    <mergeCell ref="G389:H389"/>
    <mergeCell ref="G390:H390"/>
    <mergeCell ref="G406:H406"/>
    <mergeCell ref="G407:H407"/>
    <mergeCell ref="G403:H403"/>
    <mergeCell ref="G404:H404"/>
    <mergeCell ref="F383:H383"/>
    <mergeCell ref="E358:H358"/>
    <mergeCell ref="F369:H369"/>
    <mergeCell ref="C362:H362"/>
    <mergeCell ref="E385:H385"/>
    <mergeCell ref="F386:H386"/>
    <mergeCell ref="E387:H387"/>
    <mergeCell ref="F384:H384"/>
    <mergeCell ref="F378:H378"/>
    <mergeCell ref="F379:H379"/>
    <mergeCell ref="E380:H380"/>
    <mergeCell ref="F381:H381"/>
    <mergeCell ref="E376:H376"/>
    <mergeCell ref="F367:H367"/>
    <mergeCell ref="E368:H368"/>
    <mergeCell ref="C374:H374"/>
    <mergeCell ref="D375:H375"/>
    <mergeCell ref="D363:H363"/>
    <mergeCell ref="E364:H364"/>
    <mergeCell ref="F377:H377"/>
    <mergeCell ref="F370:H370"/>
    <mergeCell ref="B373:H373"/>
    <mergeCell ref="G365:H365"/>
    <mergeCell ref="G382:H382"/>
    <mergeCell ref="F359:H359"/>
    <mergeCell ref="G360:H360"/>
    <mergeCell ref="G361:H361"/>
    <mergeCell ref="G371:H371"/>
    <mergeCell ref="G372:H372"/>
    <mergeCell ref="G366:H366"/>
    <mergeCell ref="E354:H354"/>
    <mergeCell ref="F355:H355"/>
    <mergeCell ref="D346:H346"/>
    <mergeCell ref="E347:H347"/>
    <mergeCell ref="E350:H350"/>
    <mergeCell ref="F348:H348"/>
    <mergeCell ref="F353:H353"/>
    <mergeCell ref="F349:H349"/>
    <mergeCell ref="E352:H352"/>
    <mergeCell ref="F351:H351"/>
    <mergeCell ref="G356:H356"/>
    <mergeCell ref="G357:H357"/>
    <mergeCell ref="F341:H341"/>
    <mergeCell ref="F323:H323"/>
    <mergeCell ref="F330:H330"/>
    <mergeCell ref="F325:H325"/>
    <mergeCell ref="F343:H343"/>
    <mergeCell ref="F344:H344"/>
    <mergeCell ref="C345:H345"/>
    <mergeCell ref="F342:H342"/>
    <mergeCell ref="F337:H337"/>
    <mergeCell ref="F338:H338"/>
    <mergeCell ref="E339:H339"/>
    <mergeCell ref="F340:H340"/>
    <mergeCell ref="D335:H335"/>
    <mergeCell ref="F328:H328"/>
    <mergeCell ref="E329:H329"/>
    <mergeCell ref="E333:H333"/>
    <mergeCell ref="F334:H334"/>
    <mergeCell ref="E326:H326"/>
    <mergeCell ref="F327:H327"/>
    <mergeCell ref="E336:H336"/>
    <mergeCell ref="E331:H331"/>
    <mergeCell ref="F332:H332"/>
    <mergeCell ref="D321:H321"/>
    <mergeCell ref="E322:H322"/>
    <mergeCell ref="E324:H324"/>
    <mergeCell ref="B319:H319"/>
    <mergeCell ref="C320:H320"/>
    <mergeCell ref="F307:H307"/>
    <mergeCell ref="E308:H308"/>
    <mergeCell ref="F312:H312"/>
    <mergeCell ref="F309:H309"/>
    <mergeCell ref="F316:H316"/>
    <mergeCell ref="F310:H310"/>
    <mergeCell ref="F311:H311"/>
    <mergeCell ref="F314:H314"/>
    <mergeCell ref="F313:H313"/>
    <mergeCell ref="G315:H315"/>
    <mergeCell ref="G317:H317"/>
    <mergeCell ref="G318:H318"/>
    <mergeCell ref="F302:H302"/>
    <mergeCell ref="F284:H284"/>
    <mergeCell ref="E291:H291"/>
    <mergeCell ref="F286:H286"/>
    <mergeCell ref="F304:H304"/>
    <mergeCell ref="F305:H305"/>
    <mergeCell ref="F306:H306"/>
    <mergeCell ref="F303:H303"/>
    <mergeCell ref="F298:H298"/>
    <mergeCell ref="E299:H299"/>
    <mergeCell ref="F300:H300"/>
    <mergeCell ref="F301:H301"/>
    <mergeCell ref="F296:H296"/>
    <mergeCell ref="F289:H289"/>
    <mergeCell ref="D290:H290"/>
    <mergeCell ref="F294:H294"/>
    <mergeCell ref="F295:H295"/>
    <mergeCell ref="F287:H287"/>
    <mergeCell ref="F288:H288"/>
    <mergeCell ref="F297:H297"/>
    <mergeCell ref="F292:H292"/>
    <mergeCell ref="F293:H293"/>
    <mergeCell ref="D282:H282"/>
    <mergeCell ref="E283:H283"/>
    <mergeCell ref="F285:H285"/>
    <mergeCell ref="F280:H280"/>
    <mergeCell ref="C281:H281"/>
    <mergeCell ref="E268:H268"/>
    <mergeCell ref="F269:H269"/>
    <mergeCell ref="E276:H276"/>
    <mergeCell ref="D271:H271"/>
    <mergeCell ref="E279:H279"/>
    <mergeCell ref="E272:H272"/>
    <mergeCell ref="F273:H273"/>
    <mergeCell ref="D278:H278"/>
    <mergeCell ref="F277:H277"/>
    <mergeCell ref="G274:H274"/>
    <mergeCell ref="G275:H275"/>
    <mergeCell ref="F262:H262"/>
    <mergeCell ref="G270:H270"/>
    <mergeCell ref="E251:H251"/>
    <mergeCell ref="E246:H246"/>
    <mergeCell ref="F264:H264"/>
    <mergeCell ref="F265:H265"/>
    <mergeCell ref="D267:H267"/>
    <mergeCell ref="E263:H263"/>
    <mergeCell ref="F258:H258"/>
    <mergeCell ref="F259:H259"/>
    <mergeCell ref="E260:H260"/>
    <mergeCell ref="F261:H261"/>
    <mergeCell ref="D256:H256"/>
    <mergeCell ref="E249:H249"/>
    <mergeCell ref="F250:H250"/>
    <mergeCell ref="F254:H254"/>
    <mergeCell ref="C255:H255"/>
    <mergeCell ref="F247:H247"/>
    <mergeCell ref="D248:H248"/>
    <mergeCell ref="E257:H257"/>
    <mergeCell ref="F252:H252"/>
    <mergeCell ref="E253:H253"/>
    <mergeCell ref="G266:H266"/>
    <mergeCell ref="F242:H242"/>
    <mergeCell ref="E243:H243"/>
    <mergeCell ref="D245:H245"/>
    <mergeCell ref="F240:H240"/>
    <mergeCell ref="E241:H241"/>
    <mergeCell ref="F227:H227"/>
    <mergeCell ref="D228:H228"/>
    <mergeCell ref="F234:H234"/>
    <mergeCell ref="E231:H231"/>
    <mergeCell ref="E239:H239"/>
    <mergeCell ref="F232:H232"/>
    <mergeCell ref="E233:H233"/>
    <mergeCell ref="F238:H238"/>
    <mergeCell ref="E237:H237"/>
    <mergeCell ref="G236:H236"/>
    <mergeCell ref="G235:H235"/>
    <mergeCell ref="G229:H229"/>
    <mergeCell ref="G230:H230"/>
    <mergeCell ref="F244:H244"/>
    <mergeCell ref="E222:H222"/>
    <mergeCell ref="F201:H201"/>
    <mergeCell ref="E209:H209"/>
    <mergeCell ref="F203:H203"/>
    <mergeCell ref="E224:H224"/>
    <mergeCell ref="F225:H225"/>
    <mergeCell ref="E226:H226"/>
    <mergeCell ref="F223:H223"/>
    <mergeCell ref="E216:H216"/>
    <mergeCell ref="F217:H217"/>
    <mergeCell ref="E218:H218"/>
    <mergeCell ref="F219:H219"/>
    <mergeCell ref="F214:H214"/>
    <mergeCell ref="F206:H206"/>
    <mergeCell ref="F208:H208"/>
    <mergeCell ref="F212:H212"/>
    <mergeCell ref="E213:H213"/>
    <mergeCell ref="E204:H204"/>
    <mergeCell ref="F205:H205"/>
    <mergeCell ref="F215:H215"/>
    <mergeCell ref="F210:H210"/>
    <mergeCell ref="F211:H211"/>
    <mergeCell ref="G207:H207"/>
    <mergeCell ref="E196:H196"/>
    <mergeCell ref="E191:H191"/>
    <mergeCell ref="F192:H192"/>
    <mergeCell ref="F195:H195"/>
    <mergeCell ref="E194:H194"/>
    <mergeCell ref="C178:H178"/>
    <mergeCell ref="F158:H158"/>
    <mergeCell ref="F165:H165"/>
    <mergeCell ref="F160:H160"/>
    <mergeCell ref="E180:H180"/>
    <mergeCell ref="F181:H181"/>
    <mergeCell ref="F183:H183"/>
    <mergeCell ref="D179:H179"/>
    <mergeCell ref="F172:H172"/>
    <mergeCell ref="D173:H173"/>
    <mergeCell ref="E176:H176"/>
    <mergeCell ref="F177:H177"/>
    <mergeCell ref="F170:H170"/>
    <mergeCell ref="F163:H163"/>
    <mergeCell ref="E164:H164"/>
    <mergeCell ref="F168:H168"/>
    <mergeCell ref="E169:H169"/>
    <mergeCell ref="F161:H161"/>
    <mergeCell ref="E162:H162"/>
    <mergeCell ref="E171:H171"/>
    <mergeCell ref="F166:H166"/>
    <mergeCell ref="F167:H167"/>
    <mergeCell ref="G182:H182"/>
    <mergeCell ref="G174:H174"/>
    <mergeCell ref="F156:H156"/>
    <mergeCell ref="E157:H157"/>
    <mergeCell ref="E159:H159"/>
    <mergeCell ref="F154:H154"/>
    <mergeCell ref="E155:H155"/>
    <mergeCell ref="F145:H145"/>
    <mergeCell ref="F146:H146"/>
    <mergeCell ref="E147:H147"/>
    <mergeCell ref="E153:H153"/>
    <mergeCell ref="F148:H148"/>
    <mergeCell ref="F150:H150"/>
    <mergeCell ref="E149:H149"/>
    <mergeCell ref="E139:H139"/>
    <mergeCell ref="C120:H120"/>
    <mergeCell ref="F127:H127"/>
    <mergeCell ref="E122:H122"/>
    <mergeCell ref="F142:H142"/>
    <mergeCell ref="F143:H143"/>
    <mergeCell ref="E144:H144"/>
    <mergeCell ref="F140:H140"/>
    <mergeCell ref="F135:H135"/>
    <mergeCell ref="B136:H136"/>
    <mergeCell ref="C137:H137"/>
    <mergeCell ref="D138:H138"/>
    <mergeCell ref="E133:H133"/>
    <mergeCell ref="F125:H125"/>
    <mergeCell ref="F126:H126"/>
    <mergeCell ref="C131:H131"/>
    <mergeCell ref="D132:H132"/>
    <mergeCell ref="F123:H123"/>
    <mergeCell ref="F124:H124"/>
    <mergeCell ref="F134:H134"/>
    <mergeCell ref="F128:H128"/>
    <mergeCell ref="F130:H130"/>
    <mergeCell ref="G129:H129"/>
    <mergeCell ref="G141:H141"/>
    <mergeCell ref="E118:H118"/>
    <mergeCell ref="F119:H119"/>
    <mergeCell ref="D121:H121"/>
    <mergeCell ref="E116:H116"/>
    <mergeCell ref="F117:H117"/>
    <mergeCell ref="F101:H101"/>
    <mergeCell ref="E102:H102"/>
    <mergeCell ref="E110:H110"/>
    <mergeCell ref="F103:H103"/>
    <mergeCell ref="F114:H114"/>
    <mergeCell ref="C108:H108"/>
    <mergeCell ref="D109:H109"/>
    <mergeCell ref="E113:H113"/>
    <mergeCell ref="F111:H111"/>
    <mergeCell ref="G115:H115"/>
    <mergeCell ref="G112:H112"/>
    <mergeCell ref="G106:H106"/>
    <mergeCell ref="G107:H107"/>
    <mergeCell ref="G105:H105"/>
    <mergeCell ref="G104:H104"/>
    <mergeCell ref="F97:H97"/>
    <mergeCell ref="E90:H90"/>
    <mergeCell ref="F91:H91"/>
    <mergeCell ref="E92:H92"/>
    <mergeCell ref="F93:H93"/>
    <mergeCell ref="E88:H88"/>
    <mergeCell ref="F79:H79"/>
    <mergeCell ref="E80:H80"/>
    <mergeCell ref="E86:H86"/>
    <mergeCell ref="F87:H87"/>
    <mergeCell ref="F75:H75"/>
    <mergeCell ref="E78:H78"/>
    <mergeCell ref="F89:H89"/>
    <mergeCell ref="E82:H82"/>
    <mergeCell ref="F83:H83"/>
    <mergeCell ref="G94:H94"/>
    <mergeCell ref="G95:H95"/>
    <mergeCell ref="F28:H28"/>
    <mergeCell ref="F23:H23"/>
    <mergeCell ref="E24:H24"/>
    <mergeCell ref="E27:H27"/>
    <mergeCell ref="F25:H25"/>
    <mergeCell ref="B15:H15"/>
    <mergeCell ref="E22:H22"/>
    <mergeCell ref="D17:H17"/>
    <mergeCell ref="E18:H18"/>
    <mergeCell ref="C16:H16"/>
    <mergeCell ref="E70:H70"/>
    <mergeCell ref="F71:H71"/>
    <mergeCell ref="F73:H73"/>
    <mergeCell ref="E68:H68"/>
    <mergeCell ref="F69:H69"/>
    <mergeCell ref="F58:H58"/>
    <mergeCell ref="C59:H59"/>
    <mergeCell ref="E63:H63"/>
    <mergeCell ref="D60:H60"/>
    <mergeCell ref="F67:H67"/>
    <mergeCell ref="E61:H61"/>
    <mergeCell ref="F62:H62"/>
    <mergeCell ref="E66:H66"/>
    <mergeCell ref="F64:H64"/>
    <mergeCell ref="G65:H65"/>
    <mergeCell ref="E57:H57"/>
    <mergeCell ref="F53:H53"/>
    <mergeCell ref="F47:H47"/>
    <mergeCell ref="E42:H42"/>
    <mergeCell ref="F43:H43"/>
    <mergeCell ref="F26:H26"/>
    <mergeCell ref="F31:H31"/>
    <mergeCell ref="F35:H35"/>
    <mergeCell ref="E55:H55"/>
    <mergeCell ref="F56:H56"/>
    <mergeCell ref="B36:H36"/>
    <mergeCell ref="C37:H37"/>
    <mergeCell ref="F458:H458"/>
    <mergeCell ref="D479:H479"/>
    <mergeCell ref="D442:H442"/>
    <mergeCell ref="E443:H443"/>
    <mergeCell ref="F445:H445"/>
    <mergeCell ref="C441:H441"/>
    <mergeCell ref="F461:H461"/>
    <mergeCell ref="C462:H462"/>
    <mergeCell ref="C48:H48"/>
    <mergeCell ref="D49:H49"/>
    <mergeCell ref="E50:H50"/>
    <mergeCell ref="F51:H51"/>
    <mergeCell ref="E46:H46"/>
    <mergeCell ref="D38:H38"/>
    <mergeCell ref="G175:H175"/>
    <mergeCell ref="G220:H220"/>
    <mergeCell ref="G221:H221"/>
    <mergeCell ref="G184:H184"/>
    <mergeCell ref="F454:H454"/>
    <mergeCell ref="E455:H455"/>
    <mergeCell ref="E96:H96"/>
    <mergeCell ref="E72:H72"/>
    <mergeCell ref="F81:H81"/>
    <mergeCell ref="E74:H74"/>
    <mergeCell ref="E98:H98"/>
    <mergeCell ref="F99:H99"/>
    <mergeCell ref="E100:H100"/>
    <mergeCell ref="E199:H199"/>
    <mergeCell ref="F200:H200"/>
    <mergeCell ref="F202:H202"/>
    <mergeCell ref="F197:H197"/>
    <mergeCell ref="D198:H198"/>
    <mergeCell ref="E185:H185"/>
    <mergeCell ref="F186:H186"/>
    <mergeCell ref="F193:H193"/>
    <mergeCell ref="F187:H187"/>
    <mergeCell ref="G8:P8"/>
    <mergeCell ref="B9:F9"/>
    <mergeCell ref="G9:K9"/>
    <mergeCell ref="B11:K11"/>
    <mergeCell ref="E39:H39"/>
    <mergeCell ref="E44:H44"/>
    <mergeCell ref="F45:H45"/>
    <mergeCell ref="G41:H41"/>
    <mergeCell ref="G54:H54"/>
    <mergeCell ref="B13:H13"/>
    <mergeCell ref="B10:G10"/>
    <mergeCell ref="B12:G12"/>
    <mergeCell ref="B14:H14"/>
    <mergeCell ref="F19:H19"/>
    <mergeCell ref="E20:H20"/>
    <mergeCell ref="F21:H21"/>
    <mergeCell ref="C32:H32"/>
    <mergeCell ref="E29:H29"/>
    <mergeCell ref="F30:H30"/>
    <mergeCell ref="E34:H34"/>
    <mergeCell ref="E52:H52"/>
    <mergeCell ref="D33:H33"/>
    <mergeCell ref="F40:H40"/>
    <mergeCell ref="D467:H467"/>
    <mergeCell ref="E464:H464"/>
    <mergeCell ref="F465:H465"/>
    <mergeCell ref="C466:H466"/>
    <mergeCell ref="D463:H463"/>
    <mergeCell ref="B440:H440"/>
    <mergeCell ref="F444:H444"/>
    <mergeCell ref="E453:H453"/>
    <mergeCell ref="E459:H459"/>
    <mergeCell ref="F460:H460"/>
    <mergeCell ref="E457:H457"/>
    <mergeCell ref="F447:H447"/>
    <mergeCell ref="D450:H450"/>
    <mergeCell ref="E451:H451"/>
    <mergeCell ref="F452:H452"/>
    <mergeCell ref="B448:H448"/>
    <mergeCell ref="C449:H449"/>
    <mergeCell ref="F456:H456"/>
    <mergeCell ref="G446:H446"/>
    <mergeCell ref="E475:H475"/>
    <mergeCell ref="F476:H476"/>
    <mergeCell ref="E468:H468"/>
    <mergeCell ref="F469:H469"/>
    <mergeCell ref="F471:H471"/>
    <mergeCell ref="D474:H474"/>
    <mergeCell ref="E470:H470"/>
    <mergeCell ref="C473:H473"/>
    <mergeCell ref="B472:H472"/>
    <mergeCell ref="F498:H498"/>
    <mergeCell ref="F493:H493"/>
    <mergeCell ref="D494:H494"/>
    <mergeCell ref="E495:H495"/>
    <mergeCell ref="F496:H496"/>
    <mergeCell ref="F491:H491"/>
    <mergeCell ref="E492:H492"/>
    <mergeCell ref="E497:H497"/>
    <mergeCell ref="E486:H486"/>
    <mergeCell ref="F481:H481"/>
    <mergeCell ref="F484:H484"/>
    <mergeCell ref="D485:H485"/>
    <mergeCell ref="E489:H489"/>
    <mergeCell ref="F490:H490"/>
    <mergeCell ref="D482:H482"/>
    <mergeCell ref="E483:H483"/>
    <mergeCell ref="F487:H487"/>
    <mergeCell ref="F488:H488"/>
    <mergeCell ref="E873:H873"/>
    <mergeCell ref="F870:H870"/>
    <mergeCell ref="F876:H876"/>
    <mergeCell ref="C871:H871"/>
    <mergeCell ref="C904:H904"/>
    <mergeCell ref="F890:H890"/>
    <mergeCell ref="E894:H894"/>
    <mergeCell ref="F875:H875"/>
    <mergeCell ref="B846:H846"/>
    <mergeCell ref="C847:H847"/>
    <mergeCell ref="G802:H802"/>
    <mergeCell ref="D787:H787"/>
    <mergeCell ref="E778:H778"/>
    <mergeCell ref="F774:H774"/>
    <mergeCell ref="E771:H771"/>
    <mergeCell ref="F772:H772"/>
    <mergeCell ref="E477:H477"/>
    <mergeCell ref="F478:H478"/>
    <mergeCell ref="E480:H480"/>
    <mergeCell ref="F513:H513"/>
    <mergeCell ref="D514:H514"/>
    <mergeCell ref="F516:H516"/>
    <mergeCell ref="F511:H511"/>
    <mergeCell ref="E512:H512"/>
    <mergeCell ref="E502:H502"/>
    <mergeCell ref="F503:H503"/>
    <mergeCell ref="E507:H507"/>
    <mergeCell ref="E504:H504"/>
    <mergeCell ref="F510:H510"/>
    <mergeCell ref="F505:H505"/>
    <mergeCell ref="D506:H506"/>
    <mergeCell ref="E509:H509"/>
    <mergeCell ref="G806:H806"/>
    <mergeCell ref="G807:H807"/>
    <mergeCell ref="G814:H814"/>
    <mergeCell ref="G815:H815"/>
    <mergeCell ref="G821:H821"/>
    <mergeCell ref="G822:H822"/>
    <mergeCell ref="G913:H913"/>
    <mergeCell ref="G914:H914"/>
    <mergeCell ref="G978:H978"/>
    <mergeCell ref="G979:H979"/>
    <mergeCell ref="G936:H936"/>
    <mergeCell ref="G937:H937"/>
    <mergeCell ref="G934:H934"/>
    <mergeCell ref="G935:H935"/>
    <mergeCell ref="G84:H84"/>
    <mergeCell ref="G85:H85"/>
    <mergeCell ref="G395:H395"/>
    <mergeCell ref="G396:H396"/>
    <mergeCell ref="G826:H826"/>
    <mergeCell ref="G827:H827"/>
    <mergeCell ref="G825:H825"/>
    <mergeCell ref="G828:H828"/>
    <mergeCell ref="G829:H829"/>
    <mergeCell ref="G830:H830"/>
    <mergeCell ref="G831:H831"/>
    <mergeCell ref="G874:H874"/>
    <mergeCell ref="G928:H928"/>
    <mergeCell ref="F732:H732"/>
    <mergeCell ref="F736:H736"/>
    <mergeCell ref="F734:H734"/>
    <mergeCell ref="G856:H856"/>
    <mergeCell ref="G855:H855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53" t="s">
        <v>292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54" t="s">
        <v>293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</row>
    <row r="4" spans="1:27" ht="9" customHeight="1" x14ac:dyDescent="0.2">
      <c r="A4" s="2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54" t="s">
        <v>294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</row>
    <row r="6" spans="1:27" ht="18.75" customHeight="1" thickBot="1" x14ac:dyDescent="0.25">
      <c r="A6" s="2"/>
      <c r="B6" s="257" t="s">
        <v>336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55" t="s">
        <v>295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57" t="s">
        <v>296</v>
      </c>
      <c r="Q7" s="57" t="s">
        <v>297</v>
      </c>
      <c r="R7" s="58" t="s">
        <v>298</v>
      </c>
      <c r="S7" s="58" t="s">
        <v>299</v>
      </c>
      <c r="T7" s="58" t="s">
        <v>333</v>
      </c>
      <c r="U7" s="58" t="s">
        <v>337</v>
      </c>
      <c r="V7" s="58" t="s">
        <v>345</v>
      </c>
      <c r="W7" s="58" t="s">
        <v>343</v>
      </c>
      <c r="X7" s="59" t="s">
        <v>300</v>
      </c>
      <c r="Y7" s="256" t="s">
        <v>301</v>
      </c>
      <c r="Z7" s="256"/>
      <c r="AA7" s="60" t="s">
        <v>302</v>
      </c>
    </row>
    <row r="8" spans="1:27" ht="13.5" thickBot="1" x14ac:dyDescent="0.25">
      <c r="A8" s="4"/>
      <c r="B8" s="261" t="s">
        <v>303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5" t="s">
        <v>303</v>
      </c>
      <c r="Q8" s="5" t="s">
        <v>303</v>
      </c>
      <c r="R8" s="5" t="s">
        <v>303</v>
      </c>
      <c r="S8" s="5" t="s">
        <v>303</v>
      </c>
      <c r="T8" s="5" t="s">
        <v>303</v>
      </c>
      <c r="U8" s="76" t="s">
        <v>303</v>
      </c>
      <c r="V8" s="76" t="s">
        <v>303</v>
      </c>
      <c r="W8" s="76" t="s">
        <v>303</v>
      </c>
      <c r="X8" s="5" t="s">
        <v>303</v>
      </c>
      <c r="Y8" s="263" t="s">
        <v>303</v>
      </c>
      <c r="Z8" s="263"/>
      <c r="AA8" s="6" t="s">
        <v>303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64" t="s">
        <v>304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33" t="s">
        <v>305</v>
      </c>
      <c r="Q10" s="33"/>
      <c r="R10" s="34"/>
      <c r="S10" s="34"/>
      <c r="T10" s="34"/>
      <c r="U10" s="34"/>
      <c r="V10" s="34"/>
      <c r="W10" s="34"/>
      <c r="X10" s="18" t="s">
        <v>306</v>
      </c>
      <c r="Y10" s="258" t="s">
        <v>307</v>
      </c>
      <c r="Z10" s="258"/>
      <c r="AA10" s="19" t="s">
        <v>308</v>
      </c>
    </row>
    <row r="11" spans="1:27" ht="14.25" customHeight="1" x14ac:dyDescent="0.2">
      <c r="A11" s="10"/>
      <c r="B11" s="48"/>
      <c r="C11" s="259" t="s">
        <v>309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35" t="s">
        <v>305</v>
      </c>
      <c r="Q11" s="36" t="s">
        <v>310</v>
      </c>
      <c r="R11" s="35"/>
      <c r="S11" s="35"/>
      <c r="T11" s="35"/>
      <c r="U11" s="35"/>
      <c r="V11" s="35"/>
      <c r="W11" s="35"/>
      <c r="X11" s="20" t="s">
        <v>306</v>
      </c>
      <c r="Y11" s="260" t="s">
        <v>307</v>
      </c>
      <c r="Z11" s="260"/>
      <c r="AA11" s="21" t="s">
        <v>308</v>
      </c>
    </row>
    <row r="12" spans="1:27" ht="14.25" customHeight="1" x14ac:dyDescent="0.2">
      <c r="A12" s="10"/>
      <c r="B12" s="49"/>
      <c r="C12" s="50"/>
      <c r="D12" s="262" t="s">
        <v>311</v>
      </c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37" t="s">
        <v>305</v>
      </c>
      <c r="Q12" s="38" t="s">
        <v>312</v>
      </c>
      <c r="R12" s="37"/>
      <c r="S12" s="37"/>
      <c r="T12" s="37"/>
      <c r="U12" s="37"/>
      <c r="V12" s="37"/>
      <c r="W12" s="37"/>
      <c r="X12" s="66" t="s">
        <v>306</v>
      </c>
      <c r="Y12" s="269" t="s">
        <v>307</v>
      </c>
      <c r="Z12" s="269"/>
      <c r="AA12" s="22" t="s">
        <v>308</v>
      </c>
    </row>
    <row r="13" spans="1:27" ht="12.75" customHeight="1" x14ac:dyDescent="0.2">
      <c r="A13" s="10"/>
      <c r="B13" s="49"/>
      <c r="C13" s="50"/>
      <c r="D13" s="51"/>
      <c r="E13" s="265" t="s">
        <v>313</v>
      </c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39" t="s">
        <v>305</v>
      </c>
      <c r="Q13" s="39" t="s">
        <v>312</v>
      </c>
      <c r="R13" s="39" t="s">
        <v>314</v>
      </c>
      <c r="S13" s="40"/>
      <c r="T13" s="40"/>
      <c r="U13" s="40"/>
      <c r="V13" s="40"/>
      <c r="W13" s="40"/>
      <c r="X13" s="23" t="s">
        <v>306</v>
      </c>
      <c r="Y13" s="266" t="s">
        <v>307</v>
      </c>
      <c r="Z13" s="266"/>
      <c r="AA13" s="24" t="s">
        <v>308</v>
      </c>
    </row>
    <row r="14" spans="1:27" ht="12.75" customHeight="1" x14ac:dyDescent="0.2">
      <c r="A14" s="10"/>
      <c r="B14" s="49"/>
      <c r="C14" s="50"/>
      <c r="D14" s="51"/>
      <c r="E14" s="52"/>
      <c r="F14" s="267" t="s">
        <v>315</v>
      </c>
      <c r="G14" s="267"/>
      <c r="H14" s="267"/>
      <c r="I14" s="267"/>
      <c r="J14" s="267"/>
      <c r="K14" s="267"/>
      <c r="L14" s="267"/>
      <c r="M14" s="267"/>
      <c r="N14" s="267"/>
      <c r="O14" s="267"/>
      <c r="P14" s="41" t="s">
        <v>305</v>
      </c>
      <c r="Q14" s="41" t="s">
        <v>312</v>
      </c>
      <c r="R14" s="41" t="s">
        <v>316</v>
      </c>
      <c r="S14" s="42"/>
      <c r="T14" s="42"/>
      <c r="U14" s="42"/>
      <c r="V14" s="42"/>
      <c r="W14" s="42"/>
      <c r="X14" s="25" t="s">
        <v>306</v>
      </c>
      <c r="Y14" s="268" t="s">
        <v>307</v>
      </c>
      <c r="Z14" s="268"/>
      <c r="AA14" s="26" t="s">
        <v>308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74" t="s">
        <v>317</v>
      </c>
      <c r="H15" s="274"/>
      <c r="I15" s="274"/>
      <c r="J15" s="274"/>
      <c r="K15" s="274"/>
      <c r="L15" s="274"/>
      <c r="M15" s="274"/>
      <c r="N15" s="274"/>
      <c r="O15" s="274"/>
      <c r="P15" s="43" t="s">
        <v>305</v>
      </c>
      <c r="Q15" s="43" t="s">
        <v>312</v>
      </c>
      <c r="R15" s="43" t="s">
        <v>318</v>
      </c>
      <c r="S15" s="44"/>
      <c r="T15" s="44"/>
      <c r="U15" s="44"/>
      <c r="V15" s="44"/>
      <c r="W15" s="44"/>
      <c r="X15" s="27" t="s">
        <v>306</v>
      </c>
      <c r="Y15" s="275" t="s">
        <v>307</v>
      </c>
      <c r="Z15" s="275"/>
      <c r="AA15" s="28" t="s">
        <v>308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76" t="s">
        <v>319</v>
      </c>
      <c r="I16" s="276"/>
      <c r="J16" s="276"/>
      <c r="K16" s="276"/>
      <c r="L16" s="276"/>
      <c r="M16" s="276"/>
      <c r="N16" s="276"/>
      <c r="O16" s="276"/>
      <c r="P16" s="45" t="s">
        <v>305</v>
      </c>
      <c r="Q16" s="45" t="s">
        <v>312</v>
      </c>
      <c r="R16" s="45" t="s">
        <v>320</v>
      </c>
      <c r="S16" s="46"/>
      <c r="T16" s="46"/>
      <c r="U16" s="46"/>
      <c r="V16" s="46"/>
      <c r="W16" s="46"/>
      <c r="X16" s="29" t="s">
        <v>306</v>
      </c>
      <c r="Y16" s="277" t="s">
        <v>307</v>
      </c>
      <c r="Z16" s="277"/>
      <c r="AA16" s="30" t="s">
        <v>308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71" t="s">
        <v>321</v>
      </c>
      <c r="J17" s="272"/>
      <c r="K17" s="272"/>
      <c r="L17" s="272"/>
      <c r="M17" s="272"/>
      <c r="N17" s="272"/>
      <c r="O17" s="273"/>
      <c r="P17" s="47" t="s">
        <v>305</v>
      </c>
      <c r="Q17" s="47" t="s">
        <v>312</v>
      </c>
      <c r="R17" s="47" t="s">
        <v>320</v>
      </c>
      <c r="S17" s="47" t="s">
        <v>322</v>
      </c>
      <c r="T17" s="47"/>
      <c r="U17" s="65"/>
      <c r="V17" s="65"/>
      <c r="W17" s="65"/>
      <c r="X17" s="31" t="s">
        <v>306</v>
      </c>
      <c r="Y17" s="270" t="s">
        <v>307</v>
      </c>
      <c r="Z17" s="270"/>
      <c r="AA17" s="32" t="s">
        <v>308</v>
      </c>
      <c r="AD17" s="67" t="s">
        <v>339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49" t="s">
        <v>334</v>
      </c>
      <c r="K18" s="250"/>
      <c r="L18" s="250"/>
      <c r="M18" s="250"/>
      <c r="N18" s="250"/>
      <c r="O18" s="251"/>
      <c r="P18" s="71" t="s">
        <v>305</v>
      </c>
      <c r="Q18" s="71" t="s">
        <v>312</v>
      </c>
      <c r="R18" s="71" t="s">
        <v>320</v>
      </c>
      <c r="S18" s="71" t="s">
        <v>322</v>
      </c>
      <c r="T18" s="72" t="s">
        <v>335</v>
      </c>
      <c r="U18" s="73"/>
      <c r="V18" s="73"/>
      <c r="W18" s="73"/>
      <c r="X18" s="74" t="s">
        <v>306</v>
      </c>
      <c r="Y18" s="252" t="s">
        <v>307</v>
      </c>
      <c r="Z18" s="252"/>
      <c r="AA18" s="75" t="s">
        <v>308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49" t="s">
        <v>341</v>
      </c>
      <c r="L19" s="250"/>
      <c r="M19" s="250"/>
      <c r="N19" s="250"/>
      <c r="O19" s="251"/>
      <c r="P19" s="71" t="s">
        <v>305</v>
      </c>
      <c r="Q19" s="71" t="s">
        <v>312</v>
      </c>
      <c r="R19" s="71" t="s">
        <v>320</v>
      </c>
      <c r="S19" s="71" t="s">
        <v>322</v>
      </c>
      <c r="T19" s="72" t="s">
        <v>335</v>
      </c>
      <c r="U19" s="73" t="s">
        <v>338</v>
      </c>
      <c r="V19" s="73"/>
      <c r="W19" s="73"/>
      <c r="X19" s="74" t="s">
        <v>306</v>
      </c>
      <c r="Y19" s="252" t="s">
        <v>307</v>
      </c>
      <c r="Z19" s="252"/>
      <c r="AA19" s="75" t="s">
        <v>308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49" t="s">
        <v>346</v>
      </c>
      <c r="M20" s="250"/>
      <c r="N20" s="250"/>
      <c r="O20" s="251"/>
      <c r="P20" s="71" t="s">
        <v>305</v>
      </c>
      <c r="Q20" s="71" t="s">
        <v>312</v>
      </c>
      <c r="R20" s="71" t="s">
        <v>320</v>
      </c>
      <c r="S20" s="71" t="s">
        <v>322</v>
      </c>
      <c r="T20" s="72" t="s">
        <v>335</v>
      </c>
      <c r="U20" s="73" t="s">
        <v>338</v>
      </c>
      <c r="V20" s="73" t="s">
        <v>344</v>
      </c>
      <c r="W20" s="73"/>
      <c r="X20" s="74" t="s">
        <v>306</v>
      </c>
      <c r="Y20" s="252" t="s">
        <v>307</v>
      </c>
      <c r="Z20" s="252"/>
      <c r="AA20" s="75" t="s">
        <v>308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81" t="s">
        <v>342</v>
      </c>
      <c r="N21" s="282"/>
      <c r="O21" s="283"/>
      <c r="P21" s="71" t="s">
        <v>305</v>
      </c>
      <c r="Q21" s="71" t="s">
        <v>312</v>
      </c>
      <c r="R21" s="71" t="s">
        <v>320</v>
      </c>
      <c r="S21" s="71" t="s">
        <v>322</v>
      </c>
      <c r="T21" s="72" t="s">
        <v>335</v>
      </c>
      <c r="U21" s="73" t="s">
        <v>338</v>
      </c>
      <c r="V21" s="73" t="s">
        <v>344</v>
      </c>
      <c r="W21" s="73" t="s">
        <v>340</v>
      </c>
      <c r="X21" s="74" t="s">
        <v>306</v>
      </c>
      <c r="Y21" s="252" t="s">
        <v>307</v>
      </c>
      <c r="Z21" s="252"/>
      <c r="AA21" s="75" t="s">
        <v>308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85"/>
      <c r="Z22" s="285"/>
      <c r="AA22" s="68"/>
    </row>
    <row r="23" spans="1:30" ht="13.5" thickBot="1" x14ac:dyDescent="0.25">
      <c r="A23" s="11"/>
      <c r="B23" s="278" t="s">
        <v>323</v>
      </c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80"/>
      <c r="X23" s="69" t="s">
        <v>306</v>
      </c>
      <c r="Y23" s="286" t="s">
        <v>307</v>
      </c>
      <c r="Z23" s="286"/>
      <c r="AA23" s="70" t="s">
        <v>308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54" t="s">
        <v>324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13" t="s">
        <v>325</v>
      </c>
      <c r="P25" s="14"/>
      <c r="Q25" s="287"/>
      <c r="R25" s="287"/>
      <c r="S25" s="14"/>
      <c r="T25" s="14"/>
      <c r="U25" s="14"/>
      <c r="V25" s="14"/>
      <c r="W25" s="14"/>
      <c r="X25" s="287" t="s">
        <v>326</v>
      </c>
      <c r="Y25" s="287"/>
      <c r="Z25" s="14"/>
      <c r="AA25" s="15" t="s">
        <v>327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328</v>
      </c>
      <c r="P26" s="64"/>
      <c r="Q26" s="284" t="s">
        <v>329</v>
      </c>
      <c r="R26" s="284"/>
      <c r="S26" s="64"/>
      <c r="T26" s="64"/>
      <c r="U26" s="64"/>
      <c r="V26" s="64"/>
      <c r="W26" s="64"/>
      <c r="X26" s="284" t="s">
        <v>330</v>
      </c>
      <c r="Y26" s="284"/>
      <c r="Z26" s="64"/>
      <c r="AA26" s="64" t="s">
        <v>331</v>
      </c>
    </row>
    <row r="27" spans="1:30" x14ac:dyDescent="0.2">
      <c r="I27" s="17" t="s">
        <v>332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2018-08-23T11:20:17Z</cp:lastPrinted>
  <dcterms:created xsi:type="dcterms:W3CDTF">2017-02-20T14:15:25Z</dcterms:created>
  <dcterms:modified xsi:type="dcterms:W3CDTF">2018-08-27T12:36:00Z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