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0" yWindow="0" windowWidth="20490" windowHeight="7155" tabRatio="500"/>
  </bookViews>
  <sheets>
    <sheet name="Результат" sheetId="3" r:id="rId1"/>
    <sheet name="Лист1" sheetId="1" state="hidden" r:id="rId2"/>
  </sheets>
  <definedNames>
    <definedName name="clsAnalityc1">Лист1!$U$7:$U$21</definedName>
    <definedName name="clsAnalityc2">Лист1!$V$7:$V$21</definedName>
    <definedName name="clsAnalityc3">Лист1!$W$7:$W$21</definedName>
    <definedName name="ColTotalAnalityc1">Лист1!$K$22</definedName>
    <definedName name="ColTotalAnalityc2">Лист1!$L$22</definedName>
    <definedName name="ColTotalAnalityc3">Лист1!$M$22</definedName>
    <definedName name="ColTotalCSR1">Лист1!$E$22</definedName>
    <definedName name="ColTotalCSR2">Лист1!$F$22</definedName>
    <definedName name="ColTotalCSR3">Лист1!$G$22</definedName>
    <definedName name="ColTotalCSR4">Лист1!$H$22</definedName>
    <definedName name="ColTotalFKR1">Лист1!$C$22</definedName>
    <definedName name="ColTotalFKR2">Лист1!$D$22</definedName>
    <definedName name="ColTotalGRBS">Лист1!$B$22</definedName>
    <definedName name="ColTotalSubEKR">Лист1!$J$22</definedName>
    <definedName name="CSR">Лист1!$R$22</definedName>
    <definedName name="FKR">Лист1!$Q$22</definedName>
    <definedName name="Footer">Лист1!$B$24:$AA$27</definedName>
    <definedName name="GRBS">Лист1!$P$22</definedName>
    <definedName name="Header">Лист1!$B$1:$AA$8</definedName>
    <definedName name="Row">Лист1!$B$22:$AA$22</definedName>
    <definedName name="SubEKR">Лист1!$T$22</definedName>
    <definedName name="Total">Лист1!$B$23:$AA$23</definedName>
    <definedName name="TotalAnalityc1">Лист1!$B$19:$AA$19</definedName>
    <definedName name="TotalAnalityc2">Лист1!$B$20:$AA$20</definedName>
    <definedName name="TotalAnalityc3">Лист1!$B$21:$AA$21</definedName>
    <definedName name="TotalCSRXX00000000">Лист1!$B$13:$AA$13</definedName>
    <definedName name="TotalCSRXXX0000000">Лист1!$B$14:$AA$14</definedName>
    <definedName name="TotalCSRXXXXX00000">Лист1!$B$15:$AA$15</definedName>
    <definedName name="TotalCSRXXXXXXXXXX">Лист1!$B$16:$AA$16</definedName>
    <definedName name="TotalFKRXX00">Лист1!$B$11:$AA$11</definedName>
    <definedName name="TotalFKRXXXX">Лист1!$B$12:$AA$12</definedName>
    <definedName name="TotalGRBS">Лист1!$B$10:$AA$10</definedName>
    <definedName name="TotalSubEKR">Лист1!$B$18:$AA$18</definedName>
    <definedName name="TotalVR">Лист1!$B$17:$AA$17</definedName>
    <definedName name="VR">Лист1!$S$22</definedName>
    <definedName name="Year1">Лист1!$X$22</definedName>
    <definedName name="Year2">Лист1!$Y$22</definedName>
    <definedName name="Year3">Лист1!$AA$22</definedName>
    <definedName name="_xlnm.Print_Titles" localSheetId="0">Результат!$13:$14</definedName>
  </definedNames>
  <calcPr calcId="145621"/>
</workbook>
</file>

<file path=xl/calcChain.xml><?xml version="1.0" encoding="utf-8"?>
<calcChain xmlns="http://schemas.openxmlformats.org/spreadsheetml/2006/main">
  <c r="N26" i="3" l="1"/>
  <c r="N30" i="3"/>
  <c r="N224" i="3" l="1"/>
  <c r="N225" i="3"/>
  <c r="N118" i="3"/>
  <c r="N100" i="3"/>
  <c r="N1155" i="3" l="1"/>
  <c r="N926" i="3"/>
  <c r="N929" i="3"/>
  <c r="N973" i="3"/>
  <c r="N913" i="3"/>
  <c r="N645" i="3"/>
  <c r="N446" i="3"/>
  <c r="N354" i="3"/>
  <c r="N297" i="3"/>
  <c r="N229" i="3"/>
  <c r="N690" i="3" l="1"/>
  <c r="N743" i="3" l="1"/>
  <c r="N1170" i="3"/>
  <c r="N1169" i="3"/>
  <c r="N1164" i="3"/>
  <c r="N1151" i="3"/>
  <c r="N1148" i="3" s="1"/>
  <c r="N1147" i="3"/>
  <c r="N598" i="3" l="1"/>
  <c r="N1161" i="3" l="1"/>
  <c r="N1013" i="3"/>
  <c r="N859" i="3"/>
  <c r="N834" i="3"/>
  <c r="N784" i="3"/>
  <c r="N562" i="3"/>
  <c r="N560" i="3"/>
  <c r="N268" i="3"/>
  <c r="N270" i="3"/>
  <c r="N238" i="3"/>
  <c r="N237" i="3" s="1"/>
  <c r="N105" i="3"/>
  <c r="N103" i="3"/>
  <c r="N101" i="3"/>
  <c r="N97" i="3"/>
  <c r="N71" i="3"/>
  <c r="N63" i="3"/>
  <c r="N82" i="3" l="1"/>
  <c r="N305" i="3"/>
  <c r="N43" i="3" l="1"/>
  <c r="N336" i="3"/>
  <c r="N332" i="3"/>
  <c r="N751" i="3" l="1"/>
  <c r="N748" i="3"/>
  <c r="N644" i="3" l="1"/>
  <c r="N696" i="3"/>
  <c r="N725" i="3"/>
  <c r="N1152" i="3"/>
  <c r="N1123" i="3"/>
  <c r="N1045" i="3"/>
  <c r="N798" i="3"/>
  <c r="N491" i="3" l="1"/>
  <c r="N476" i="3"/>
  <c r="N50" i="3" l="1"/>
  <c r="N49" i="3" s="1"/>
  <c r="N48" i="3" s="1"/>
  <c r="N47" i="3" s="1"/>
  <c r="N539" i="3" l="1"/>
  <c r="N427" i="3" l="1"/>
  <c r="N426" i="3" s="1"/>
  <c r="N976" i="3"/>
  <c r="N1189" i="3"/>
  <c r="N731" i="3" l="1"/>
  <c r="N730" i="3" s="1"/>
  <c r="N901" i="3"/>
  <c r="N900" i="3" s="1"/>
  <c r="N899" i="3" s="1"/>
  <c r="N908" i="3"/>
  <c r="N907" i="3" s="1"/>
  <c r="N906" i="3" s="1"/>
  <c r="N905" i="3" s="1"/>
  <c r="N1168" i="3"/>
  <c r="N1167" i="3" s="1"/>
  <c r="N1166" i="3" s="1"/>
  <c r="N1115" i="3"/>
  <c r="N633" i="3"/>
  <c r="N632" i="3" s="1"/>
  <c r="N631" i="3" s="1"/>
  <c r="N630" i="3" s="1"/>
  <c r="N652" i="3"/>
  <c r="N554" i="3"/>
  <c r="N499" i="3"/>
  <c r="N497" i="3"/>
  <c r="N467" i="3"/>
  <c r="N466" i="3" s="1"/>
  <c r="N465" i="3" s="1"/>
  <c r="N464" i="3" s="1"/>
  <c r="N377" i="3"/>
  <c r="N348" i="3"/>
  <c r="N244" i="3"/>
  <c r="N217" i="3"/>
  <c r="N215" i="3"/>
  <c r="N212" i="3"/>
  <c r="N1178" i="3"/>
  <c r="N1177" i="3" s="1"/>
  <c r="N1174" i="3"/>
  <c r="N1173" i="3" s="1"/>
  <c r="N1160" i="3"/>
  <c r="N1159" i="3" s="1"/>
  <c r="N1145" i="3"/>
  <c r="N1144" i="3" s="1"/>
  <c r="N1141" i="3"/>
  <c r="N1140" i="3" s="1"/>
  <c r="N1138" i="3"/>
  <c r="N1136" i="3"/>
  <c r="N1133" i="3"/>
  <c r="N1131" i="3"/>
  <c r="N1129" i="3"/>
  <c r="N1127" i="3"/>
  <c r="N1125" i="3"/>
  <c r="N1121" i="3"/>
  <c r="N1119" i="3"/>
  <c r="N1111" i="3"/>
  <c r="N1106" i="3"/>
  <c r="N1104" i="3"/>
  <c r="N1007" i="3"/>
  <c r="N1006" i="3" s="1"/>
  <c r="N1004" i="3"/>
  <c r="N1003" i="3" s="1"/>
  <c r="N1001" i="3"/>
  <c r="N996" i="3"/>
  <c r="N995" i="3" s="1"/>
  <c r="N994" i="3" s="1"/>
  <c r="N993" i="3" s="1"/>
  <c r="N991" i="3"/>
  <c r="N990" i="3" s="1"/>
  <c r="N989" i="3" s="1"/>
  <c r="N988" i="3" s="1"/>
  <c r="N985" i="3"/>
  <c r="N984" i="3" s="1"/>
  <c r="N983" i="3" s="1"/>
  <c r="N981" i="3"/>
  <c r="N979" i="3"/>
  <c r="N939" i="3"/>
  <c r="N969" i="3"/>
  <c r="N967" i="3"/>
  <c r="N965" i="3"/>
  <c r="N963" i="3"/>
  <c r="N961" i="3"/>
  <c r="N959" i="3"/>
  <c r="N957" i="3"/>
  <c r="N955" i="3"/>
  <c r="N953" i="3"/>
  <c r="N951" i="3"/>
  <c r="N949" i="3"/>
  <c r="N947" i="3"/>
  <c r="N945" i="3"/>
  <c r="N943" i="3"/>
  <c r="N941" i="3"/>
  <c r="N937" i="3"/>
  <c r="N935" i="3"/>
  <c r="N931" i="3"/>
  <c r="N924" i="3"/>
  <c r="N918" i="3"/>
  <c r="N920" i="3"/>
  <c r="N916" i="3"/>
  <c r="N1186" i="3"/>
  <c r="N1185" i="3" s="1"/>
  <c r="N1184" i="3" s="1"/>
  <c r="N1183" i="3" s="1"/>
  <c r="N1182" i="3" s="1"/>
  <c r="N1181" i="3" s="1"/>
  <c r="N1097" i="3"/>
  <c r="N1096" i="3" s="1"/>
  <c r="N1095" i="3" s="1"/>
  <c r="N1094" i="3" s="1"/>
  <c r="N1091" i="3"/>
  <c r="N1090" i="3" s="1"/>
  <c r="N1089" i="3" s="1"/>
  <c r="N1088" i="3" s="1"/>
  <c r="N1085" i="3"/>
  <c r="N1084" i="3" s="1"/>
  <c r="N1083" i="3" s="1"/>
  <c r="N1077" i="3"/>
  <c r="N1076" i="3" s="1"/>
  <c r="N1075" i="3" s="1"/>
  <c r="N1081" i="3"/>
  <c r="N1080" i="3" s="1"/>
  <c r="N1079" i="3" s="1"/>
  <c r="N1072" i="3"/>
  <c r="N1071" i="3" s="1"/>
  <c r="N1070" i="3" s="1"/>
  <c r="N1069" i="3" s="1"/>
  <c r="N1052" i="3"/>
  <c r="N1054" i="3"/>
  <c r="N1056" i="3"/>
  <c r="N1059" i="3"/>
  <c r="N1061" i="3"/>
  <c r="N1063" i="3"/>
  <c r="N1066" i="3"/>
  <c r="N1065" i="3" s="1"/>
  <c r="N1044" i="3"/>
  <c r="N1043" i="3" s="1"/>
  <c r="N1027" i="3"/>
  <c r="N1029" i="3"/>
  <c r="N1031" i="3"/>
  <c r="N1033" i="3"/>
  <c r="N1035" i="3"/>
  <c r="N1040" i="3"/>
  <c r="N1039" i="3" s="1"/>
  <c r="N1038" i="3" s="1"/>
  <c r="N1012" i="3"/>
  <c r="N1011" i="3" s="1"/>
  <c r="N1010" i="3" s="1"/>
  <c r="N1009" i="3" s="1"/>
  <c r="N881" i="3"/>
  <c r="N880" i="3" s="1"/>
  <c r="N884" i="3"/>
  <c r="N883" i="3" s="1"/>
  <c r="N887" i="3"/>
  <c r="N886" i="3" s="1"/>
  <c r="N816" i="3"/>
  <c r="N815" i="3" s="1"/>
  <c r="N814" i="3" s="1"/>
  <c r="N813" i="3" s="1"/>
  <c r="N821" i="3"/>
  <c r="N820" i="3" s="1"/>
  <c r="N819" i="3" s="1"/>
  <c r="N826" i="3"/>
  <c r="N825" i="3" s="1"/>
  <c r="N824" i="3" s="1"/>
  <c r="N830" i="3"/>
  <c r="N829" i="3" s="1"/>
  <c r="N828" i="3" s="1"/>
  <c r="N833" i="3"/>
  <c r="N842" i="3"/>
  <c r="N850" i="3"/>
  <c r="N871" i="3"/>
  <c r="N870" i="3" s="1"/>
  <c r="N869" i="3" s="1"/>
  <c r="N868" i="3" s="1"/>
  <c r="N876" i="3"/>
  <c r="N875" i="3" s="1"/>
  <c r="N874" i="3" s="1"/>
  <c r="N873" i="3" s="1"/>
  <c r="N892" i="3"/>
  <c r="N894" i="3"/>
  <c r="N780" i="3"/>
  <c r="N779" i="3" s="1"/>
  <c r="N778" i="3" s="1"/>
  <c r="N787" i="3"/>
  <c r="N793" i="3"/>
  <c r="N795" i="3"/>
  <c r="N797" i="3"/>
  <c r="N804" i="3"/>
  <c r="N803" i="3" s="1"/>
  <c r="N807" i="3"/>
  <c r="N806" i="3" s="1"/>
  <c r="N810" i="3"/>
  <c r="N809" i="3" s="1"/>
  <c r="N774" i="3"/>
  <c r="N773" i="3" s="1"/>
  <c r="N772" i="3" s="1"/>
  <c r="N771" i="3" s="1"/>
  <c r="N770" i="3" s="1"/>
  <c r="N737" i="3"/>
  <c r="N740" i="3"/>
  <c r="N750" i="3"/>
  <c r="N752" i="3"/>
  <c r="N757" i="3"/>
  <c r="N756" i="3" s="1"/>
  <c r="N755" i="3" s="1"/>
  <c r="N754" i="3" s="1"/>
  <c r="N762" i="3"/>
  <c r="N761" i="3" s="1"/>
  <c r="N765" i="3"/>
  <c r="N764" i="3" s="1"/>
  <c r="N768" i="3"/>
  <c r="N767" i="3" s="1"/>
  <c r="N656" i="3"/>
  <c r="N659" i="3"/>
  <c r="N662" i="3"/>
  <c r="N664" i="3"/>
  <c r="N667" i="3"/>
  <c r="N672" i="3"/>
  <c r="N676" i="3"/>
  <c r="N679" i="3"/>
  <c r="N681" i="3"/>
  <c r="N683" i="3"/>
  <c r="N685" i="3"/>
  <c r="N687" i="3"/>
  <c r="N692" i="3"/>
  <c r="N694" i="3"/>
  <c r="N698" i="3"/>
  <c r="N700" i="3"/>
  <c r="N702" i="3"/>
  <c r="N704" i="3"/>
  <c r="N707" i="3"/>
  <c r="N709" i="3"/>
  <c r="N711" i="3"/>
  <c r="N716" i="3"/>
  <c r="N715" i="3" s="1"/>
  <c r="N714" i="3" s="1"/>
  <c r="N713" i="3" s="1"/>
  <c r="N721" i="3"/>
  <c r="N723" i="3"/>
  <c r="N728" i="3"/>
  <c r="N603" i="3"/>
  <c r="N606" i="3"/>
  <c r="N608" i="3"/>
  <c r="N610" i="3"/>
  <c r="N612" i="3"/>
  <c r="N614" i="3"/>
  <c r="N616" i="3"/>
  <c r="N618" i="3"/>
  <c r="N621" i="3"/>
  <c r="N623" i="3"/>
  <c r="N625" i="3"/>
  <c r="N628" i="3"/>
  <c r="N627" i="3" s="1"/>
  <c r="N638" i="3"/>
  <c r="N641" i="3"/>
  <c r="N569" i="3"/>
  <c r="N568" i="3" s="1"/>
  <c r="N567" i="3" s="1"/>
  <c r="N566" i="3" s="1"/>
  <c r="N565" i="3" s="1"/>
  <c r="N575" i="3"/>
  <c r="N577" i="3"/>
  <c r="N579" i="3"/>
  <c r="N581" i="3"/>
  <c r="N585" i="3"/>
  <c r="N584" i="3" s="1"/>
  <c r="N583" i="3" s="1"/>
  <c r="N589" i="3"/>
  <c r="N591" i="3"/>
  <c r="N520" i="3"/>
  <c r="N522" i="3"/>
  <c r="N527" i="3"/>
  <c r="N529" i="3"/>
  <c r="N531" i="3"/>
  <c r="N536" i="3"/>
  <c r="N538" i="3"/>
  <c r="N540" i="3"/>
  <c r="N542" i="3"/>
  <c r="N545" i="3"/>
  <c r="N544" i="3" s="1"/>
  <c r="N548" i="3"/>
  <c r="N550" i="3"/>
  <c r="N552" i="3"/>
  <c r="N558" i="3"/>
  <c r="N557" i="3" s="1"/>
  <c r="N493" i="3"/>
  <c r="N490" i="3" s="1"/>
  <c r="N489" i="3" s="1"/>
  <c r="N501" i="3"/>
  <c r="N504" i="3"/>
  <c r="N506" i="3"/>
  <c r="N508" i="3"/>
  <c r="N512" i="3"/>
  <c r="N514" i="3"/>
  <c r="N472" i="3"/>
  <c r="N474" i="3"/>
  <c r="N479" i="3"/>
  <c r="N481" i="3"/>
  <c r="N483" i="3"/>
  <c r="N485" i="3"/>
  <c r="N438" i="3"/>
  <c r="N440" i="3"/>
  <c r="N442" i="3"/>
  <c r="N445" i="3"/>
  <c r="N444" i="3" s="1"/>
  <c r="N456" i="3"/>
  <c r="N458" i="3"/>
  <c r="N460" i="3"/>
  <c r="N386" i="3"/>
  <c r="N388" i="3"/>
  <c r="N390" i="3"/>
  <c r="N392" i="3"/>
  <c r="N394" i="3"/>
  <c r="N396" i="3"/>
  <c r="N398" i="3"/>
  <c r="N400" i="3"/>
  <c r="N402" i="3"/>
  <c r="N405" i="3"/>
  <c r="N407" i="3"/>
  <c r="N410" i="3"/>
  <c r="N409" i="3" s="1"/>
  <c r="N413" i="3"/>
  <c r="N415" i="3"/>
  <c r="N417" i="3"/>
  <c r="N419" i="3"/>
  <c r="N421" i="3"/>
  <c r="N423" i="3"/>
  <c r="N430" i="3"/>
  <c r="N432" i="3"/>
  <c r="N322" i="3"/>
  <c r="N324" i="3"/>
  <c r="N326" i="3"/>
  <c r="N331" i="3"/>
  <c r="N333" i="3"/>
  <c r="N335" i="3"/>
  <c r="N337" i="3"/>
  <c r="N341" i="3"/>
  <c r="N344" i="3"/>
  <c r="N346" i="3"/>
  <c r="N351" i="3"/>
  <c r="N356" i="3"/>
  <c r="N358" i="3"/>
  <c r="N361" i="3"/>
  <c r="N360" i="3" s="1"/>
  <c r="N365" i="3"/>
  <c r="N367" i="3"/>
  <c r="N369" i="3"/>
  <c r="N371" i="3"/>
  <c r="N375" i="3"/>
  <c r="N380" i="3"/>
  <c r="N304" i="3"/>
  <c r="N303" i="3" s="1"/>
  <c r="N302" i="3" s="1"/>
  <c r="N301" i="3" s="1"/>
  <c r="N300" i="3" s="1"/>
  <c r="N310" i="3"/>
  <c r="N312" i="3"/>
  <c r="N314" i="3"/>
  <c r="N316" i="3"/>
  <c r="N25" i="3"/>
  <c r="N24" i="3" s="1"/>
  <c r="N23" i="3" s="1"/>
  <c r="N34" i="3"/>
  <c r="N33" i="3" s="1"/>
  <c r="N32" i="3" s="1"/>
  <c r="N31" i="3" s="1"/>
  <c r="N42" i="3"/>
  <c r="N41" i="3" s="1"/>
  <c r="N40" i="3" s="1"/>
  <c r="N57" i="3"/>
  <c r="N59" i="3"/>
  <c r="N62" i="3"/>
  <c r="N61" i="3" s="1"/>
  <c r="N78" i="3"/>
  <c r="N91" i="3"/>
  <c r="N93" i="3"/>
  <c r="N95" i="3"/>
  <c r="N99" i="3"/>
  <c r="N107" i="3"/>
  <c r="N109" i="3"/>
  <c r="N111" i="3"/>
  <c r="N113" i="3"/>
  <c r="N115" i="3"/>
  <c r="N117" i="3"/>
  <c r="N119" i="3"/>
  <c r="N121" i="3"/>
  <c r="N123" i="3"/>
  <c r="N125" i="3"/>
  <c r="N127" i="3"/>
  <c r="N129" i="3"/>
  <c r="N131" i="3"/>
  <c r="N133" i="3"/>
  <c r="N136" i="3"/>
  <c r="N135" i="3" s="1"/>
  <c r="N18" i="3"/>
  <c r="N17" i="3" s="1"/>
  <c r="N16" i="3" s="1"/>
  <c r="N142" i="3"/>
  <c r="N144" i="3"/>
  <c r="N148" i="3"/>
  <c r="N147" i="3" s="1"/>
  <c r="N146" i="3" s="1"/>
  <c r="N157" i="3"/>
  <c r="N163" i="3"/>
  <c r="N171" i="3"/>
  <c r="N170" i="3" s="1"/>
  <c r="N169" i="3" s="1"/>
  <c r="N168" i="3" s="1"/>
  <c r="N176" i="3"/>
  <c r="N175" i="3" s="1"/>
  <c r="N174" i="3" s="1"/>
  <c r="N173" i="3" s="1"/>
  <c r="N182" i="3"/>
  <c r="N181" i="3" s="1"/>
  <c r="N180" i="3" s="1"/>
  <c r="N179" i="3" s="1"/>
  <c r="N187" i="3"/>
  <c r="N189" i="3"/>
  <c r="N191" i="3"/>
  <c r="N193" i="3"/>
  <c r="N195" i="3"/>
  <c r="N201" i="3"/>
  <c r="N222" i="3"/>
  <c r="N221" i="3" s="1"/>
  <c r="N220" i="3" s="1"/>
  <c r="N219" i="3" s="1"/>
  <c r="N227" i="3"/>
  <c r="N226" i="3" s="1"/>
  <c r="N241" i="3"/>
  <c r="N240" i="3" s="1"/>
  <c r="N253" i="3"/>
  <c r="N257" i="3"/>
  <c r="N259" i="3"/>
  <c r="N263" i="3"/>
  <c r="N265" i="3"/>
  <c r="N272" i="3"/>
  <c r="N267" i="3" s="1"/>
  <c r="N278" i="3"/>
  <c r="N277" i="3" s="1"/>
  <c r="N284" i="3"/>
  <c r="N283" i="3" s="1"/>
  <c r="N287" i="3"/>
  <c r="N289" i="3"/>
  <c r="N281" i="3"/>
  <c r="N280" i="3" s="1"/>
  <c r="N293" i="3"/>
  <c r="N295" i="3"/>
  <c r="N292" i="3" l="1"/>
  <c r="N291" i="3" s="1"/>
  <c r="N340" i="3"/>
  <c r="N689" i="3"/>
  <c r="N262" i="3"/>
  <c r="N261" i="3" s="1"/>
  <c r="N1143" i="3"/>
  <c r="N90" i="3"/>
  <c r="N89" i="3" s="1"/>
  <c r="N747" i="3"/>
  <c r="N588" i="3"/>
  <c r="N587" i="3" s="1"/>
  <c r="N1110" i="3"/>
  <c r="N471" i="3"/>
  <c r="N547" i="3"/>
  <c r="N535" i="3"/>
  <c r="N330" i="3"/>
  <c r="N329" i="3" s="1"/>
  <c r="N1158" i="3"/>
  <c r="N243" i="3"/>
  <c r="N236" i="3" s="1"/>
  <c r="N706" i="3"/>
  <c r="N496" i="3"/>
  <c r="N637" i="3"/>
  <c r="N636" i="3" s="1"/>
  <c r="N635" i="3" s="1"/>
  <c r="N1074" i="3"/>
  <c r="N364" i="3"/>
  <c r="N363" i="3" s="1"/>
  <c r="N802" i="3"/>
  <c r="N801" i="3" s="1"/>
  <c r="N141" i="3"/>
  <c r="N140" i="3" s="1"/>
  <c r="N519" i="3"/>
  <c r="N518" i="3" s="1"/>
  <c r="N517" i="3" s="1"/>
  <c r="N651" i="3"/>
  <c r="N736" i="3"/>
  <c r="N556" i="3"/>
  <c r="N792" i="3"/>
  <c r="N791" i="3" s="1"/>
  <c r="N790" i="3" s="1"/>
  <c r="N286" i="3"/>
  <c r="N276" i="3" s="1"/>
  <c r="N511" i="3"/>
  <c r="N510" i="3" s="1"/>
  <c r="N1103" i="3"/>
  <c r="N1102" i="3" s="1"/>
  <c r="N1101" i="3" s="1"/>
  <c r="N211" i="3"/>
  <c r="N210" i="3" s="1"/>
  <c r="N209" i="3" s="1"/>
  <c r="N156" i="3"/>
  <c r="N783" i="3"/>
  <c r="N782" i="3" s="1"/>
  <c r="N777" i="3" s="1"/>
  <c r="N1026" i="3"/>
  <c r="N1025" i="3" s="1"/>
  <c r="N1024" i="3" s="1"/>
  <c r="N1023" i="3" s="1"/>
  <c r="N1022" i="3" s="1"/>
  <c r="N1135" i="3"/>
  <c r="N186" i="3"/>
  <c r="N185" i="3" s="1"/>
  <c r="N184" i="3" s="1"/>
  <c r="N339" i="3"/>
  <c r="N879" i="3"/>
  <c r="N878" i="3" s="1"/>
  <c r="N597" i="3"/>
  <c r="N596" i="3" s="1"/>
  <c r="N999" i="3"/>
  <c r="N998" i="3" s="1"/>
  <c r="N923" i="3"/>
  <c r="N922" i="3" s="1"/>
  <c r="N934" i="3"/>
  <c r="N933" i="3" s="1"/>
  <c r="N1000" i="3"/>
  <c r="N167" i="3"/>
  <c r="N374" i="3"/>
  <c r="N373" i="3" s="1"/>
  <c r="N70" i="3"/>
  <c r="N69" i="3" s="1"/>
  <c r="N56" i="3"/>
  <c r="N55" i="3" s="1"/>
  <c r="N455" i="3"/>
  <c r="N454" i="3" s="1"/>
  <c r="N503" i="3"/>
  <c r="N526" i="3"/>
  <c r="N525" i="3" s="1"/>
  <c r="N524" i="3" s="1"/>
  <c r="N574" i="3"/>
  <c r="N573" i="3" s="1"/>
  <c r="N720" i="3"/>
  <c r="N719" i="3" s="1"/>
  <c r="N718" i="3" s="1"/>
  <c r="N891" i="3"/>
  <c r="N890" i="3" s="1"/>
  <c r="N889" i="3" s="1"/>
  <c r="N1087" i="3"/>
  <c r="N912" i="3"/>
  <c r="N911" i="3" s="1"/>
  <c r="N478" i="3"/>
  <c r="N309" i="3"/>
  <c r="N308" i="3" s="1"/>
  <c r="N306" i="3" s="1"/>
  <c r="N321" i="3"/>
  <c r="N320" i="3" s="1"/>
  <c r="N319" i="3" s="1"/>
  <c r="N412" i="3"/>
  <c r="N437" i="3"/>
  <c r="N436" i="3" s="1"/>
  <c r="N666" i="3"/>
  <c r="N841" i="3"/>
  <c r="N832" i="3" s="1"/>
  <c r="N818" i="3" s="1"/>
  <c r="N1051" i="3"/>
  <c r="N1050" i="3" s="1"/>
  <c r="N1049" i="3" s="1"/>
  <c r="N972" i="3"/>
  <c r="N971" i="3" s="1"/>
  <c r="N1172" i="3"/>
  <c r="N1171" i="3" s="1"/>
  <c r="N429" i="3"/>
  <c r="N425" i="3" s="1"/>
  <c r="N404" i="3"/>
  <c r="N385" i="3"/>
  <c r="N760" i="3"/>
  <c r="N759" i="3" s="1"/>
  <c r="N256" i="3"/>
  <c r="N255" i="3" s="1"/>
  <c r="N812" i="3" l="1"/>
  <c r="N776" i="3"/>
  <c r="N595" i="3"/>
  <c r="N594" i="3" s="1"/>
  <c r="N178" i="3"/>
  <c r="N88" i="3"/>
  <c r="N435" i="3"/>
  <c r="N434" i="3" s="1"/>
  <c r="N534" i="3"/>
  <c r="N533" i="3" s="1"/>
  <c r="N516" i="3" s="1"/>
  <c r="N1157" i="3"/>
  <c r="N910" i="3"/>
  <c r="N904" i="3" s="1"/>
  <c r="N903" i="3" s="1"/>
  <c r="N1109" i="3"/>
  <c r="N1108" i="3" s="1"/>
  <c r="N1100" i="3" s="1"/>
  <c r="N572" i="3"/>
  <c r="N571" i="3" s="1"/>
  <c r="N564" i="3" s="1"/>
  <c r="N275" i="3"/>
  <c r="N274" i="3" s="1"/>
  <c r="N495" i="3"/>
  <c r="N488" i="3" s="1"/>
  <c r="N487" i="3" s="1"/>
  <c r="N1048" i="3"/>
  <c r="N1042" i="3" s="1"/>
  <c r="N54" i="3"/>
  <c r="N139" i="3"/>
  <c r="N138" i="3" s="1"/>
  <c r="N470" i="3"/>
  <c r="N469" i="3" s="1"/>
  <c r="N463" i="3" s="1"/>
  <c r="N328" i="3"/>
  <c r="N318" i="3" s="1"/>
  <c r="N650" i="3"/>
  <c r="N649" i="3" s="1"/>
  <c r="N648" i="3" s="1"/>
  <c r="N735" i="3"/>
  <c r="N734" i="3" s="1"/>
  <c r="N733" i="3" s="1"/>
  <c r="N307" i="3"/>
  <c r="N235" i="3"/>
  <c r="N234" i="3" s="1"/>
  <c r="N384" i="3"/>
  <c r="N383" i="3" s="1"/>
  <c r="N382" i="3" s="1"/>
  <c r="N593" i="3" l="1"/>
  <c r="N462" i="3"/>
  <c r="N22" i="3"/>
  <c r="N15" i="3" s="1"/>
  <c r="N233" i="3"/>
  <c r="N1099" i="3"/>
  <c r="N299" i="3"/>
  <c r="N1188" i="3" l="1"/>
</calcChain>
</file>

<file path=xl/sharedStrings.xml><?xml version="1.0" encoding="utf-8"?>
<sst xmlns="http://schemas.openxmlformats.org/spreadsheetml/2006/main" count="4033" uniqueCount="1152">
  <si>
    <t>Частичная компенсация затрат субъектов малого и среднего предпринимательства, осуществляющих деятельность в области ремесел, народных художественных промыслов, сельского и экологического туризма</t>
  </si>
  <si>
    <t>Соблюдение финансирования мероприятий по содержанию мест захоронений в размере, установленном нормативом расходов на содержание мест захоронения (субсидия на выполнение муниципального задания муниципального бюджетного учреждения "Специализированная служба по вопросам похоронного дела "Ритуал")</t>
  </si>
  <si>
    <t>Соблюдение финансирования мероприятий по содержанию мест захоронений в размере, установленном нормативом расходов на содержание мест захоронения (субсидия на выполнение муниципального задания муниципального задания муниципального бюджетного учреждения "Специализированная служба по вопросам похоронного дела "Ритуал") за счет межбюджетных трансфертов от городского поселения  Клин</t>
  </si>
  <si>
    <t>Транспортировка умерших в морг, включая погрузо-разгрузочные работы, для производства судебно-медицинской экспертизы и патологоанатомического вскрытия (за исключением умерших в медицинских учреждениях) за счет межбюджетных трансфертов от городского поселения Решетниково</t>
  </si>
  <si>
    <t>1150704010</t>
  </si>
  <si>
    <t>ЖИЛИЩНО-КОММУНАЛЬНОЕ ХОЗЯЙСТВО</t>
  </si>
  <si>
    <t>0500</t>
  </si>
  <si>
    <t>Жилищное хозяйство</t>
  </si>
  <si>
    <t>0501</t>
  </si>
  <si>
    <t>Муниципальная программа "Формирование современной комфортной городской среды" на 2018-2022 годы</t>
  </si>
  <si>
    <t>1500000000</t>
  </si>
  <si>
    <t>Подпрограмма "Капитальный ремонт и содержание жилищного фонда"</t>
  </si>
  <si>
    <t>1530000000</t>
  </si>
  <si>
    <t>Основное мероприятие "Ремонт жилищного фонда"</t>
  </si>
  <si>
    <t>1530100000</t>
  </si>
  <si>
    <t>Взнос на капитальный ремонт общего имущества многоквартирных домов за помещения, которые находятся в муниципальной собственности</t>
  </si>
  <si>
    <t>1530101010</t>
  </si>
  <si>
    <t>Мероприятия по капитальному ремонту муниципального жилищного фонда</t>
  </si>
  <si>
    <t>1530101020</t>
  </si>
  <si>
    <t>Закупка товаров, работ, услуг в целях капитального ремонта государственного (муниципального) имущества</t>
  </si>
  <si>
    <t>243</t>
  </si>
  <si>
    <t xml:space="preserve">Основное мероприятие "Создание благоприятных условий для проживание граждан в многоквартирных домах, расположенных на территории городского округа </t>
  </si>
  <si>
    <t>1530200000</t>
  </si>
  <si>
    <t>Расходы за счет субсидии из бюджета Московской области на мероприятия по обеспечению выполнения текущего ремонта подъездов организациями, осуществляющими управление многоквартирными домами</t>
  </si>
  <si>
    <t>1530260950</t>
  </si>
  <si>
    <t>Мероприятия по обеспечению выполнения текущего ремонта подъездов организациями, осуществляющими управление многоквартирными домами (софинансирование)</t>
  </si>
  <si>
    <t>15302S1010</t>
  </si>
  <si>
    <t>Мероприятия по обеспечению выполнения текущего ремонта подъездов организациями, осуществляющими управление многоквартирными домами за счет межбюджетных трансфертов от городского поселения Клин (софинансирование)</t>
  </si>
  <si>
    <t>15302S2010</t>
  </si>
  <si>
    <t>Мероприятия по обеспечению выполнения текущего ремонта подъездов организациями, осуществляющими управление многоквартирными домами за счет межбюджетных трансфертов от городского поселения Решетниково (софинансирование)</t>
  </si>
  <si>
    <t>15302S4010</t>
  </si>
  <si>
    <t>Коммунальное хозяйство</t>
  </si>
  <si>
    <t>0502</t>
  </si>
  <si>
    <t>Подпрограмма "Устойчивое развитие сельских территорий"</t>
  </si>
  <si>
    <t>0620000000</t>
  </si>
  <si>
    <t>Муниципальная программа "Развитие инженерной инфраструктуры и энергоэффективности" на 2018-2022 годы</t>
  </si>
  <si>
    <t>1000000000</t>
  </si>
  <si>
    <t>Подпрограмма "Чистая вода"</t>
  </si>
  <si>
    <t>1010000000</t>
  </si>
  <si>
    <t>Основное мероприятие "Обеспечение пожарной безопасности"</t>
  </si>
  <si>
    <t>0840100000</t>
  </si>
  <si>
    <t>Приобретение противопожарного оборудования за счет межбюджетных трансфертов от городского поселения Клин</t>
  </si>
  <si>
    <t>0840102020</t>
  </si>
  <si>
    <t>Выполнение работ по обеспечению пожарной безопасности на подведомственных муниципальных объектах за счет межбюджетных трансфертов от городского поселения Клин</t>
  </si>
  <si>
    <t>0840102030</t>
  </si>
  <si>
    <t>НАЦИОНАЛЬНАЯ ЭКОНОМИКА</t>
  </si>
  <si>
    <t>0400</t>
  </si>
  <si>
    <t>Сельское хозяйство и рыболовство</t>
  </si>
  <si>
    <t>0405</t>
  </si>
  <si>
    <t>Транспорт</t>
  </si>
  <si>
    <t>0408</t>
  </si>
  <si>
    <t>Муниципальная программа "Развитие и функционирование дорожно-транспортного комплекса городского округа Клин"  на 2017-2021 годы</t>
  </si>
  <si>
    <t>1400000000</t>
  </si>
  <si>
    <t>Подпрограмма "Пассажирский транспорт общего пользования"</t>
  </si>
  <si>
    <t>1410000000</t>
  </si>
  <si>
    <t>Основное мероприятие "Организация транспортного обслуживания"</t>
  </si>
  <si>
    <t>1410100000</t>
  </si>
  <si>
    <t>Организация перевозок пассажиров и багажа автомобильным транспортом по муниципальным маршрутам регулярных перевозок</t>
  </si>
  <si>
    <t>1410101010</t>
  </si>
  <si>
    <t>Организация перевозок при проведении плановых мероприятий</t>
  </si>
  <si>
    <t>1410101020</t>
  </si>
  <si>
    <t>Организация перевозок пассажиров и багажа автомобильным транспортом по муниципальным маршрутам регулярных перевозок за счет межбюджетных трансфертов от городского поселения Клин</t>
  </si>
  <si>
    <t>1410102010</t>
  </si>
  <si>
    <t>Выполнение научно-исследовательских работ по исследованию режимов функционирования и оптимизации маршрутной сети пассажирского транспорта за счет межбюджетных трансфертов от городского поселения Клин</t>
  </si>
  <si>
    <t>1410102030</t>
  </si>
  <si>
    <t>Дорожное хозяйство (дорожные фонды)</t>
  </si>
  <si>
    <t>0409</t>
  </si>
  <si>
    <t>Приобретение, монтаж и ввод в эксплуатацию станции обезжелезивания на водозаборном узле (софинансирование из местного бюджета)</t>
  </si>
  <si>
    <t>10101S1010</t>
  </si>
  <si>
    <t>Подпрограмма "Создание условий для обеспечения качественными жилищно-коммунальными услугами"</t>
  </si>
  <si>
    <t>1020000000</t>
  </si>
  <si>
    <t>Основное мероприятие "Строительство, реконструкция, капитальный ремонт, приобретение, монтаж и ввод в эксплуатацию объектов коммунальной инфраструктуры"</t>
  </si>
  <si>
    <t>1020100000</t>
  </si>
  <si>
    <t>Строительство, реконструкция, капитальный ремонт, приобретение, монтаж и ввод в эксплуатацию объектов очистки сточных вод (софинансирование)</t>
  </si>
  <si>
    <t>10201S1050</t>
  </si>
  <si>
    <t>Основное мероприятие "Совершенствование системы управления жилищно-коммунального хозяйства"</t>
  </si>
  <si>
    <t>1020200000</t>
  </si>
  <si>
    <t>Актуализация схем водоснабжения и водоотведения</t>
  </si>
  <si>
    <t>1020201020</t>
  </si>
  <si>
    <t>Актуализация схем теплоснабжения</t>
  </si>
  <si>
    <t>1020201030</t>
  </si>
  <si>
    <t>Проведение мероприятий по обеспечению  муниципальных гарантий исполнения договоров уступки права требования с ООО "Газпром межрегионгаз Москва" и ГУП  МО "Мособлгаз" за счет межбюджетных трансфертов от городского поселения Клин</t>
  </si>
  <si>
    <t>1020202060</t>
  </si>
  <si>
    <t>Подпрограмма "Энергосбережение и повышение энергетической эффективности"</t>
  </si>
  <si>
    <t>1030000000</t>
  </si>
  <si>
    <t xml:space="preserve">Основное мероприятие "Повышение энергетической эффективности" </t>
  </si>
  <si>
    <t>1030600000</t>
  </si>
  <si>
    <t>Информационное обеспечение и пропаганда энергосбережения и повышения энергетической эффективности</t>
  </si>
  <si>
    <t>1030601010</t>
  </si>
  <si>
    <t>Обучение специалистов, ответственных за энергосбережение по образовательным программам в области энергосбережения и повышения качества энергетической эффективности</t>
  </si>
  <si>
    <t>1030601020</t>
  </si>
  <si>
    <t>Благоустройство</t>
  </si>
  <si>
    <t>0503</t>
  </si>
  <si>
    <t>Основное мероприятие "Повышение энергетической эффективности систем наружного освещения"</t>
  </si>
  <si>
    <t>1030500000</t>
  </si>
  <si>
    <t>Замена светильников наружного освещения на энергоэффективные  в рамках муниципального задания муниципальное бюджетное учреждение городского округа Клин "Городское хозяйство" за счет межбюджетных трансфертов от городского поселения Клин</t>
  </si>
  <si>
    <t>1030502010</t>
  </si>
  <si>
    <t>Строительство новых линий наружного освещения на улицах, проездах, набережных в рамках муниципального задания муниципальное бюджетное учреждение городского округа Клин "Городское хозяйство" за счет межбюджетных трансфертов от городского поселения Клин</t>
  </si>
  <si>
    <t>1030502020</t>
  </si>
  <si>
    <t>Основное мероприятие "Приведение кладбищ городского округа Клин в соответствии с Порядком деятельности общественных кладбищ и крематориев на территории городского округа Клин"</t>
  </si>
  <si>
    <t>1150600000</t>
  </si>
  <si>
    <t>1150601020</t>
  </si>
  <si>
    <t>1150602020</t>
  </si>
  <si>
    <t>1150604020</t>
  </si>
  <si>
    <t>Подпрограмма "Благоустройство и содержание территорий городского округа Клин"</t>
  </si>
  <si>
    <t>1510000000</t>
  </si>
  <si>
    <t>Основное мероприятие "Благоустройство и содержание общественных территорий"</t>
  </si>
  <si>
    <t>1510100000</t>
  </si>
  <si>
    <t>Обеспечение выполнения работ по благоустройству в рамках муниципального задания муниципальное бюджетное учреждение городского округа Клин "Городское хозяйство" за счет межбюджетных трансфертов от городского поселения Клин</t>
  </si>
  <si>
    <t>1510102010</t>
  </si>
  <si>
    <t>Мероприятия по благоустройству общественных территорий за счет межбюджетных трансфертов от городского поселения Клин</t>
  </si>
  <si>
    <t>1510102020</t>
  </si>
  <si>
    <t>Содержание внутриквартальных проездов и дорог в рамках муниципального задания муниципальное бюджетное учреждение городского округа Клин "Городское хозяйство" за счет межбюджетных трансфертов от городского поселения Клин</t>
  </si>
  <si>
    <t>1510102030</t>
  </si>
  <si>
    <t>Благоустройство территорий городского округа Клин в части защиты территорий от неблагоприятного воздействия безнадзорных животных за счет межбюджетных трансфертов от городского поселения Клин</t>
  </si>
  <si>
    <t>1510102050</t>
  </si>
  <si>
    <t>Основное мероприятие "Озеленение общественных территорий"</t>
  </si>
  <si>
    <t>1510200000</t>
  </si>
  <si>
    <t>Обеспечение выполнения работ по озеленению в рамках муниципального задания муниципальное бюджетное учреждение городского округа Клин "Городское хозяйство" за счет межбюджетных трансфертов от городского поселения Клин</t>
  </si>
  <si>
    <t>1510202010</t>
  </si>
  <si>
    <t>Основное мероприятие "Содержание и ремонт сетей уличного освещения"</t>
  </si>
  <si>
    <t>1510300000</t>
  </si>
  <si>
    <t>Оплата за электроэнергию, потребляемую для уличного освещения за счет межбюджетных трансфертов от городского поселения Клин</t>
  </si>
  <si>
    <t>1510302010</t>
  </si>
  <si>
    <t>Приобретение энергосберегающих ламп для уличного освещения за счет межбюджетных трансфертов от городского поселения Клин</t>
  </si>
  <si>
    <t>1510302020</t>
  </si>
  <si>
    <t>Расходы за счет субвенции на выплату компенсации родительской платы за присмотр и уход за детьми, осваивающими образовательные программы дошкольного образования в организациях Московской области, осуществляющих образовательную деятельность</t>
  </si>
  <si>
    <t>0310262140</t>
  </si>
  <si>
    <t>Основное мероприятие "Создание механизмов мотивации педагогов к повышению качества работы и непрерывному профессиональному развитию, повышение социального и профессионального статусов педагогических работников"</t>
  </si>
  <si>
    <t>0320400000</t>
  </si>
  <si>
    <t>Обеспечение выполнения муниципального задания муниципальное бюджетное учреждение городского округа Клин "Городское хозяйство" за счет межбюджетных трансфертов от городского поселения Клин</t>
  </si>
  <si>
    <t>1510302030</t>
  </si>
  <si>
    <t>Подпрограмма "Комплексное благоустройство дворовых территорий"</t>
  </si>
  <si>
    <t>1520000000</t>
  </si>
  <si>
    <t>Основное мероприятие "Мероприятия по комплексному благоустройству дворовых территорий"</t>
  </si>
  <si>
    <t>1520100000</t>
  </si>
  <si>
    <t>Ремонт асфальтового покрытия на внутридворовых и внутриквартальных проездах, в том числе устройство парковок во дворах за счет межбюджетных трансфертов от городского поселения Клин</t>
  </si>
  <si>
    <t>1520102010</t>
  </si>
  <si>
    <t>ОХРАНА ОКРУЖАЮЩЕЙ СРЕДЫ</t>
  </si>
  <si>
    <t>0600</t>
  </si>
  <si>
    <t>Сбор, удаление отходов и очистка сточных вод</t>
  </si>
  <si>
    <t>0602</t>
  </si>
  <si>
    <t>Муниципальная программа "Экология и окружающая среда городского округа Клин" на 2017-2021 годы</t>
  </si>
  <si>
    <t>0700000000</t>
  </si>
  <si>
    <t>Подпрограмма "Охрана окружающей среды"</t>
  </si>
  <si>
    <t>0710000000</t>
  </si>
  <si>
    <t>Основное мероприятие" Природоохранные мероприятия"</t>
  </si>
  <si>
    <t>0710100000</t>
  </si>
  <si>
    <t>Выявление и ликвидация несанкционированных свалок и навалов</t>
  </si>
  <si>
    <t>0710101030</t>
  </si>
  <si>
    <t>Другие вопросы в области охраны окружающей среды</t>
  </si>
  <si>
    <t>0605</t>
  </si>
  <si>
    <t>Выполнение работ в области мониторинга атмосферного воздуха</t>
  </si>
  <si>
    <t>0710101010</t>
  </si>
  <si>
    <t>Выполнение работ в области мониторинга водных объектов</t>
  </si>
  <si>
    <t>0710101020</t>
  </si>
  <si>
    <t>Проведение акций экологической направленности</t>
  </si>
  <si>
    <t>0710101040</t>
  </si>
  <si>
    <t>Экологическое образование, воспитание и информирование населения</t>
  </si>
  <si>
    <t>0710101050</t>
  </si>
  <si>
    <t>Подпрограмма "Охрана водных ресурсов"</t>
  </si>
  <si>
    <t>0720000000</t>
  </si>
  <si>
    <t>Основное мероприятие "Охрана водных ресурсов"</t>
  </si>
  <si>
    <t>0720100000</t>
  </si>
  <si>
    <t>Разработка проекта реконструкции и проведение ремонтных работ на очистных сооружениях</t>
  </si>
  <si>
    <t>0720101020</t>
  </si>
  <si>
    <t>Подпрограмма "Охрана озелененных территорий"</t>
  </si>
  <si>
    <t>0730000000</t>
  </si>
  <si>
    <t>Основное мероприятие "Проведение мероприятий по улучшению состояния озелененных территорий округа"</t>
  </si>
  <si>
    <t>0730100000</t>
  </si>
  <si>
    <t>Проведение работ по постановке на кадастровый учет озелененных территорий</t>
  </si>
  <si>
    <t>0730101010</t>
  </si>
  <si>
    <t xml:space="preserve">Приобретение посадочного материала для озеленения территорий </t>
  </si>
  <si>
    <t>0730101030</t>
  </si>
  <si>
    <t>ОБРАЗОВАНИЕ</t>
  </si>
  <si>
    <t>0700</t>
  </si>
  <si>
    <t>Дошкольное образование</t>
  </si>
  <si>
    <t>0701</t>
  </si>
  <si>
    <t>Подпрограмма "Дошкольное образование"</t>
  </si>
  <si>
    <t>0310000000</t>
  </si>
  <si>
    <t>Основное мероприятие "Финансовое обеспечение деятельности организаций дошкольного образования"</t>
  </si>
  <si>
    <t>0310200000</t>
  </si>
  <si>
    <t>Обеспечение деятельности подведомственных учреждений-детские дошкольные учреждения</t>
  </si>
  <si>
    <t>0310201010</t>
  </si>
  <si>
    <t>Расходы на питание детей льготных категорий</t>
  </si>
  <si>
    <t>0310201130</t>
  </si>
  <si>
    <t>Социальная поддержка молодых специалистов-педагогических работников дошкольных образовательных учреждений</t>
  </si>
  <si>
    <t>0310201160</t>
  </si>
  <si>
    <t>Расходы на проведение текущего ремонта зданий и сооружений дошкольных образовательных организаций и обустройство прилегающих к ним территорий городскому поселению Высоковск</t>
  </si>
  <si>
    <t>0310203010</t>
  </si>
  <si>
    <t>Расходы на проведение текущего ремонта зданий и сооружений дошкольных образовательных организаций и обустройство прилегающих к ним территорий городскому поселению Решетниково</t>
  </si>
  <si>
    <t>0310204010</t>
  </si>
  <si>
    <t>Расходы на проведение текущего ремонта зданий и сооружений дошкольных образовательных организаций и обустройство прилегающих к ним территорий сельскому поселению Воронинское</t>
  </si>
  <si>
    <t>0310206010</t>
  </si>
  <si>
    <t>Расходы на проведение текущего ремонта зданий и сооружений дошкольных образовательных организаций и обустройство прилегающих к ним территорий сельскому поселению Зубовское</t>
  </si>
  <si>
    <t>0310207010</t>
  </si>
  <si>
    <t>Расходы на проведение текущего ремонта зданий и сооружений дошкольных образовательных организаций и обустройство прилегающих к ним территорий сельскому поселению Нудольское</t>
  </si>
  <si>
    <t>0310208010</t>
  </si>
  <si>
    <t>Расходы за счет субвенции на финансовое обеспечение государственных гарантий реализации прав граждан на получение общедоступного и бесплатного дошкольного образования в муниципальных дошкольных образовательных организациях в Московской области, включая расходы на оплату труда, приобретение учебников и учебных пособий, средств обучения, игр, игрушек</t>
  </si>
  <si>
    <t>0310262110</t>
  </si>
  <si>
    <t>Расходы за счет субвенции на финансовое обеспечение получения гражданами дошкольного образования в частных дошкольных образовательных организациях в Московской области, включая расходы на оплату труда, приобретение учебников и учебных пособий, средств обучения, игр, игрушек</t>
  </si>
  <si>
    <t>0310262120</t>
  </si>
  <si>
    <t>Подключение органов местного самоуправления к единой интегрированной мультисервисной телекоммуникационной сети Правительства Московской области для нужд органов местного самоуправления Клинского муниципального района и обеспечения совместной работы</t>
  </si>
  <si>
    <t>1310201010</t>
  </si>
  <si>
    <t>Обеспечение органов местного самоуправления телефонной связью</t>
  </si>
  <si>
    <t>1310201030</t>
  </si>
  <si>
    <t>1310300000</t>
  </si>
  <si>
    <t>Пособия, компенсации, меры социальной поддержки по публичным нормативным обязательствам*</t>
  </si>
  <si>
    <t>Расходы за счёт местного бюджета на закупку оборудования для дошкольных образовательных учреждений - победителей областного конкурса на присвоение статуса Региональной инновационной площадки Московской области</t>
  </si>
  <si>
    <t>03103S1020</t>
  </si>
  <si>
    <t>Субсидии бюджетным учреждениям на иные цели</t>
  </si>
  <si>
    <t>612</t>
  </si>
  <si>
    <t>Обеспечение беспрепятственного доступа инвалидов и других маломобильных групп населения к объектам инженерной, транспортной и социальной инфраструктуры</t>
  </si>
  <si>
    <t>0420101010</t>
  </si>
  <si>
    <t>Основное мероприятие "Внедрение информационных технологий для повышения качества и доступности образовательных услуг населению"</t>
  </si>
  <si>
    <t>1310500000</t>
  </si>
  <si>
    <t>Расходы за счет субсидии на обеспечение общеобразовательных организаций, находящихся в ведении муниципальных образований Московской области, доступом в сеть Интернет</t>
  </si>
  <si>
    <t>1310560600</t>
  </si>
  <si>
    <t>Обеспечение муниципальных учреждений общего образования доступом в информационно-телекоммуникационную сеть Интернет в соответствии с требованиями, с учетом субсидии из бюджета Московской области</t>
  </si>
  <si>
    <t>13105S1010</t>
  </si>
  <si>
    <t>Общее образование</t>
  </si>
  <si>
    <t>0702</t>
  </si>
  <si>
    <t>Основное мероприятие "Финансовое обеспечение деятельности образовательных организаций"</t>
  </si>
  <si>
    <t>0320100000</t>
  </si>
  <si>
    <t>Обеспечение деятельности подведомственных учреждений - школы-детские сады, начальные, неполные средние и средние школы</t>
  </si>
  <si>
    <t>0320101010</t>
  </si>
  <si>
    <t>Социальная поддержка молодых специалистов-педагогических работников общеобразовательных учреждений</t>
  </si>
  <si>
    <t>0320101160</t>
  </si>
  <si>
    <t>Фонд оплаты труда государственных (муниципальных) органов</t>
  </si>
  <si>
    <t>121</t>
  </si>
  <si>
    <t>Иные выплаты персоналу государственных (муниципальных) органов, за исключением фонда оплаты труда</t>
  </si>
  <si>
    <t>122</t>
  </si>
  <si>
    <t>Взносы по обязательному социальному страхованию
на выплаты денежного содержания и иные выплаты
работникам государственных (муниципальных) органов</t>
  </si>
  <si>
    <t>129</t>
  </si>
  <si>
    <t>Функционирование Правительства Российской Федерации, высших исполнительных органов государственной власти субъектов Российской Федерации, местных администраций</t>
  </si>
  <si>
    <t>0104</t>
  </si>
  <si>
    <t>Муниципальная программа "Развитие образования городского округа Клин" на 2017-2021 годы</t>
  </si>
  <si>
    <t>0300000000</t>
  </si>
  <si>
    <t>Подпрограмма "Общее образование"</t>
  </si>
  <si>
    <t>0320000000</t>
  </si>
  <si>
    <t>Основное мероприятие "Реализация Федеральных государственных образовательных стандартов общего образования"</t>
  </si>
  <si>
    <t>0320200000</t>
  </si>
  <si>
    <t>Расходы за счёт субвенции из бюджета Московской области на обеспечение переданного государственного полномочия Московской области по созданию комиссий по делам несовершеннолетних и защите их прав городских округов и муниципальных районов Московской области</t>
  </si>
  <si>
    <t>0320260680</t>
  </si>
  <si>
    <t>Осуществление единовременных денежных выплат гражданам, попавшим в трудную жизненную ситуацию</t>
  </si>
  <si>
    <t>0410101010</t>
  </si>
  <si>
    <t>313</t>
  </si>
  <si>
    <t>Оказание материальной помощи инвалидам по зрению</t>
  </si>
  <si>
    <t>0410101020</t>
  </si>
  <si>
    <t>Оказание материальной помощи и оплата жилищно-коммунальных услуг гражданам, заключившим договора пожизненного содержание с иждивением с Администрацией городского округа Клин</t>
  </si>
  <si>
    <t>0410101030</t>
  </si>
  <si>
    <t>Предоставление отдельным категориям граждан льгот по оплате жилищно-коммунальных услуг (семьи военнослужащих, погибших в ходе боевых действий)</t>
  </si>
  <si>
    <t>0410101040</t>
  </si>
  <si>
    <t xml:space="preserve">Оказание единовременной материальной помощи ветеранам, участникам Великой Отечественной войны в связи с празднованием Дня Победы </t>
  </si>
  <si>
    <t>0410101070</t>
  </si>
  <si>
    <t xml:space="preserve">Выплата ежемесячной денежной компенсации по оплате за жилищно-коммунальные услуги за жилые помещения, закрепленные за детьми-сиротами, оставшимся без попечения родителей по решению представительного органа местного самоуправления </t>
  </si>
  <si>
    <t>0410101080</t>
  </si>
  <si>
    <t>Расходы за счёт субвенции из бюджета Московской области на предоставление гражданам субсидий на оплату жилого помещения и коммунальных услуг</t>
  </si>
  <si>
    <t>0410261410</t>
  </si>
  <si>
    <t>Основное мероприятие" Улучшение жилищных условий граждан, проживающих в сельской местности, в том числе молодых семей и молодых специалистов"</t>
  </si>
  <si>
    <t>0620100000</t>
  </si>
  <si>
    <t>Улучшение жилищных условий молодых семей и молодых специалистов, проживающих  в сельской местности (софинансирование)</t>
  </si>
  <si>
    <t>06201S1020</t>
  </si>
  <si>
    <t>Муниципальная программа "Жилище" на 2017-2021 годы</t>
  </si>
  <si>
    <t>0900000000</t>
  </si>
  <si>
    <t>Подпрограмма "Обеспечение жильем молодых семей"</t>
  </si>
  <si>
    <t>0930000000</t>
  </si>
  <si>
    <t>Основное мероприятие "Оказание государственной поддержки молодым семьям в виде социальных выплат на приобретение жилого помещения или строительство индивидуального жилого дома"</t>
  </si>
  <si>
    <t>0930100000</t>
  </si>
  <si>
    <t>Обеспечение жилыми помещениями молодых семей (софинансирование)</t>
  </si>
  <si>
    <t>09301L1010</t>
  </si>
  <si>
    <t>Подпрограмма "Улучшение жилищных условий семей, имеющих семь и более детей"</t>
  </si>
  <si>
    <t>0960000000</t>
  </si>
  <si>
    <t>Основное мероприятие "Предоставление семьям, имеющим семь и более детей, жилищных субсидий на приобретение  жилого помещения или строительство индивидуального жилого дома"</t>
  </si>
  <si>
    <t>0960100000</t>
  </si>
  <si>
    <t>Предоставление семьям, имеющим семь и более детей, жилищных субсидий на приобретение  жилого помещения или строительство индивидуального жилого дома (софинансирование)</t>
  </si>
  <si>
    <t>09601S1010</t>
  </si>
  <si>
    <t>Субсидии гражданам на приобретение жилья</t>
  </si>
  <si>
    <t>322</t>
  </si>
  <si>
    <t>Подпрограмма "Обеспечение жильем отдельных категорий граждан, установленных федеральным законодательством"</t>
  </si>
  <si>
    <t>0970000000</t>
  </si>
  <si>
    <t>0970100000</t>
  </si>
  <si>
    <t>1220100000</t>
  </si>
  <si>
    <t>Участие муниципальных служащих городского округа Клин в образовательных мероприятиях (совещаниях, семинарах, конференциях, программах повышения квалификации, программах профессиональной переподготовки)</t>
  </si>
  <si>
    <t>1220101010</t>
  </si>
  <si>
    <t>Участие муниципальных служащих в образовательных мероприятиях по противодействию коррупции</t>
  </si>
  <si>
    <t>1220101020</t>
  </si>
  <si>
    <t>Подпрограмма "Развитие архивного дела в городском округе Клин"</t>
  </si>
  <si>
    <t>1240000000</t>
  </si>
  <si>
    <t>Основное мероприятие "Хранение, комплектование, учет и использование документов Архивного фонда Московской области и других архивных документов в Клинском муниципальном Архиве"</t>
  </si>
  <si>
    <t>1240100000</t>
  </si>
  <si>
    <t>Расходы за счет субвенции из бюджета Московской области на  хранение, комплектование, учет и использование  документов Архивного фонда Московской области и других архивных документов</t>
  </si>
  <si>
    <t>1240160690</t>
  </si>
  <si>
    <t>Подпрограмма "Обеспечивающая подпрограмма"</t>
  </si>
  <si>
    <t>1250000000</t>
  </si>
  <si>
    <t>Основное мероприятие "Обеспечение деятельности органов местного самоуправления"</t>
  </si>
  <si>
    <t>1250100000</t>
  </si>
  <si>
    <t>Обеспечение деятельности органов местного самоуправления</t>
  </si>
  <si>
    <t>1250104000</t>
  </si>
  <si>
    <t>Уплата прочих налогов, сборов</t>
  </si>
  <si>
    <t>852</t>
  </si>
  <si>
    <t>Уплата иных платежей</t>
  </si>
  <si>
    <t>853</t>
  </si>
  <si>
    <t>1250160700</t>
  </si>
  <si>
    <t>1250160830</t>
  </si>
  <si>
    <t>Муниципальная программа "Развитие системы информирования населения Клинского муниципального района о деятельности органов местного самоуправления Клинского муниципального района " на 2017-2021 годы</t>
  </si>
  <si>
    <t>1600000000</t>
  </si>
  <si>
    <t>Подпрограмма "Развитие системы информирования населения о деятельности органов местного самоуправления" на 2017-2021 годы</t>
  </si>
  <si>
    <t>1610000000</t>
  </si>
  <si>
    <t>Основное мероприятие "Информирование населения об основных событиях социально-экономического развития, общественно-политической жизни, о деятельности органов местного самоуправления"</t>
  </si>
  <si>
    <t>1610100000</t>
  </si>
  <si>
    <t>1610101010</t>
  </si>
  <si>
    <t>Информирование населения путем изготовления и распространения полиграфической продукции о социально значимых вопросах в деятельности органов местного самоуправления</t>
  </si>
  <si>
    <t>1610101050</t>
  </si>
  <si>
    <t>1610102010</t>
  </si>
  <si>
    <t>Информирование жителей района о деятельности органов местного самоуправления путем изготовления и распространения (вещания) на территории муниципального образования телепередач за счет межбюджетных трансфертов от  городского поселения Клин</t>
  </si>
  <si>
    <t>1610102030</t>
  </si>
  <si>
    <t>1610103010</t>
  </si>
  <si>
    <t>Информирование жителей района о деятельности органов местного самоуправления путем изготовления и распространения (вещания) на территории муниципального образования телепередач за счет межбюджетных трансфертов от  городского поселения Высоковск</t>
  </si>
  <si>
    <t>1610103030</t>
  </si>
  <si>
    <t>Субсидии на осуществление капитальных вложений в объекты капитального строительства государственной (муниципальной) собственности автономным учреждениям</t>
  </si>
  <si>
    <t>465</t>
  </si>
  <si>
    <t>Расходы за счет субсидии на капитальные вложения в общеобразовательные организации в целях обеспечения односменного режима обучения</t>
  </si>
  <si>
    <t>0320564480</t>
  </si>
  <si>
    <t>Расходы за счет местного бюджета на капитальные вложения в общеобразовательные организации в целях обеспечения односменного режима обучения</t>
  </si>
  <si>
    <t>03205S0010</t>
  </si>
  <si>
    <t xml:space="preserve">Расходы за счет субсидии на обеспечение современными аппаратно-программными комплексами общеобразовательных организаций в Московской области </t>
  </si>
  <si>
    <t>1310562490</t>
  </si>
  <si>
    <t>13105S1150</t>
  </si>
  <si>
    <t>Дополнительное образование детей</t>
  </si>
  <si>
    <t>0703</t>
  </si>
  <si>
    <t>Подпрограмма "Дополнительное образование, воспитание и психолого-социальное сопровождение детей"</t>
  </si>
  <si>
    <t>0330000000</t>
  </si>
  <si>
    <t>Основное мероприятие "Реализация комплекса мер, обеспечивающих развитие системы дополнительного образования детей"</t>
  </si>
  <si>
    <t>0330100000</t>
  </si>
  <si>
    <t>Обеспечение деятельности подведомственных учреждений - станция юных техников</t>
  </si>
  <si>
    <t>0330101010</t>
  </si>
  <si>
    <t>Обеспечение деятельности подведомственных учреждений - дом детского творчества</t>
  </si>
  <si>
    <t>0330101020</t>
  </si>
  <si>
    <t>Обеспечение деятельности подведомственных учреждений - музыкальные школы</t>
  </si>
  <si>
    <t>0330101050</t>
  </si>
  <si>
    <t>Основное мероприятие "Строительство и реконструкция, ремонт учреждений дополнительного образования"</t>
  </si>
  <si>
    <t>0330300000</t>
  </si>
  <si>
    <t>Расходы за счет субсидии на капитальные вложения в школы искусств</t>
  </si>
  <si>
    <t>0330364470</t>
  </si>
  <si>
    <t>Расходы за счет местного бюджета на капитальные вложения в школы искусств</t>
  </si>
  <si>
    <t>03303S1090</t>
  </si>
  <si>
    <t>Основное мероприятие "Реализация мероприятий по обеспечению общественного порядка и общественной безопасности"</t>
  </si>
  <si>
    <t>0810400000</t>
  </si>
  <si>
    <t>Привитие в обществе идей ведения законопослушного образа жизни</t>
  </si>
  <si>
    <t>0810401010</t>
  </si>
  <si>
    <t>Расходы за счёт субвенции на мероприятия по организации обеспечения предоставления гражданам Российской Федерации, имеющим место жительства в Московской области, субсидий на оплату жилого помещения и коммунальных услуг</t>
  </si>
  <si>
    <t>Повышение квалификации муниципальных служащих, в должностные обязанности которых входит участие в противодействии коррупции</t>
  </si>
  <si>
    <t>1220101030</t>
  </si>
  <si>
    <t>Уплата налога на имущество организаций и земельного налога</t>
  </si>
  <si>
    <t>851</t>
  </si>
  <si>
    <t>Обеспечение деятельности Контрольно-счетной палаты</t>
  </si>
  <si>
    <t>9500000040</t>
  </si>
  <si>
    <t>Руководитель Контрольно-счетной палаты и его заместители</t>
  </si>
  <si>
    <t>9500000050</t>
  </si>
  <si>
    <t>Муниципальная программа "Безопасность населения" на 2017-2021 годы</t>
  </si>
  <si>
    <t>0800000000</t>
  </si>
  <si>
    <t>Подпрограмма «Снижение рисков и смягчение последствий чрезвычайных ситуаций природного и техногенного характера в городском округе Клин Московской области»</t>
  </si>
  <si>
    <t>0820000000</t>
  </si>
  <si>
    <t>0820400000</t>
  </si>
  <si>
    <t>0820402010</t>
  </si>
  <si>
    <t>Резервные фонды</t>
  </si>
  <si>
    <t>0111</t>
  </si>
  <si>
    <t>Основное мероприятие "Создание резерва финансовых и материальных ресурсов для ликвидации чрезвычайных ситуаций"</t>
  </si>
  <si>
    <t>0820200000</t>
  </si>
  <si>
    <t>Резервный фонд финансовых ресурсов для предупреждения и ликвидации чрезвычайных ситуаций муниципального и объектового характера</t>
  </si>
  <si>
    <t>0820201020</t>
  </si>
  <si>
    <t>Резервные средства</t>
  </si>
  <si>
    <t>870</t>
  </si>
  <si>
    <t>Подпрограмма "Управление муниципальными финансами городского округа Клин"</t>
  </si>
  <si>
    <t>1230000000</t>
  </si>
  <si>
    <t>Распределение бюджетных ассигнований по разделам, подразделам, целевым статьям 
(муниципальным программам  и непрограммным направлениям деятельности), группам и подгруппам видов расходов классификации расходов бюджета Клинского муниципального района на 2018 год</t>
  </si>
  <si>
    <t>Приложение №7</t>
  </si>
  <si>
    <t xml:space="preserve">к решению Совета депутатов Клинского муниципального района </t>
  </si>
  <si>
    <t>"О бюджете Клинского муниципального района на 2018 год и на плановый период 2019 и 2020 годов"</t>
  </si>
  <si>
    <t xml:space="preserve">Расходы за счет субвенции на осуществление государственных полномочий в соответствии с Законом МО № 107/2014-ОЗ "О наделении органов местного самоуправления муниципальных образований отдельными госполномочиями Московской области </t>
  </si>
  <si>
    <t>Информирование населения  об основных событиях социально-экономического развития, общественно-политической жизни, освещение деятельности органов местного самоуправления в печатных средствах массовой информации за счет межбюджетных трансфертов от городского поселения Клин</t>
  </si>
  <si>
    <t>Приобретение современных аппаратно-программных комплексов для общеобразовательных организаций в за счет местного бюджета</t>
  </si>
  <si>
    <t>Обеспечение деятельности муниципального казенного учреждения «Единая дежурно-диспетчерская служба» за счет межбюджетных трансфертов от городского поселения Клин</t>
  </si>
  <si>
    <t>Информирование населения об основных событиях социально-экономического развития, общественно-политической жизни, освещение деятельности органов местного самоуправления и печатных средств массовой информации за счет межбюджетных трансфертов от сельского поселения Воронинское</t>
  </si>
  <si>
    <t>Информирование населения об основных событиях социально-экономического развития, общественно-политической жизни, освещение деятельности органов местного самоуправления и печатных средств массовой информации за счет межбюджетных трансфертов от сельского поселения Зубовское</t>
  </si>
  <si>
    <t>Информирование населения об основных событиях социально-экономического развития, общественно-политической жизни, освещение деятельности органов местного самоуправления и печатных средств массовой информации за счет межбюджетных трансфертов от сельского поселения  Нудольское</t>
  </si>
  <si>
    <t>Информирование населения об основных событиях социально-экономического развития, общественно-политической жизни, освещение деятельности органов местного самоуправления и печатных средств массовой информации за счет межбюджетных трансфертов от городского поселения Петровское</t>
  </si>
  <si>
    <t>Обеспечение деятельности муниципального казенного учреждения «Единая дежурно-диспетчерская служба» за счет межбюджетных трансфертов от городского поселения Решетниково</t>
  </si>
  <si>
    <t>Обеспечение деятельности муниципального казенного учреждения «Многофункциональный центр стратегического развития и инвестиций»</t>
  </si>
  <si>
    <t>1210101070</t>
  </si>
  <si>
    <t>Фонд оплаты труда учреждений</t>
  </si>
  <si>
    <t>111</t>
  </si>
  <si>
    <t>Взносы по обязательному социальному страхованию на выплаты по оплате труда работников и иные выплаты работникам учреждений</t>
  </si>
  <si>
    <t>119</t>
  </si>
  <si>
    <t>1210101090</t>
  </si>
  <si>
    <t>Муниципальная программа «Цифровое муниципальное образование (городской округ Клин)" на 2018-2021 годы</t>
  </si>
  <si>
    <t>1300000000</t>
  </si>
  <si>
    <t>Подпрограмма "Снижение  административных  барьеров, повышение качества и доступности предоставления государственных и муниципальных услуг, в том числе на базе многофункциональных центров предоставления государственных и муниципальных услуг"</t>
  </si>
  <si>
    <t>1320000000</t>
  </si>
  <si>
    <t>Основное мероприятие "Организация деятельности Многофункционального центра"</t>
  </si>
  <si>
    <t>1320200000</t>
  </si>
  <si>
    <t>Обеспечение деятельности подведомственных учреждений (клубы) за счет межбюджетных трансфертов от городского поселения Высоковск</t>
  </si>
  <si>
    <t>0230103010</t>
  </si>
  <si>
    <t>Мероприятия в сфере культуры за счет межбюджетных трансфертов от городского поселения Высоковск</t>
  </si>
  <si>
    <t>0230103020</t>
  </si>
  <si>
    <t>Обеспечение деятельности подведомственных учреждений (клубы) за счет межбюджетных трансфертов от городского поселения Решетниково</t>
  </si>
  <si>
    <t>0230104010</t>
  </si>
  <si>
    <t>Мероприятия в сфере культуры за счет межбюджетных трансфертов от городского поселения Решетниково</t>
  </si>
  <si>
    <t>0230104020</t>
  </si>
  <si>
    <t>Обеспечение деятельности подведомственных учреждений (клубы) за счет межбюджетных трансфертов от сельского поселения Воздвиженское</t>
  </si>
  <si>
    <t>0230105010</t>
  </si>
  <si>
    <t>Обеспечение деятельности подведомственных учреждений (клубы) за счет межбюджетных трансфертов от сельского поселения Воронинское</t>
  </si>
  <si>
    <t>0230106010</t>
  </si>
  <si>
    <t>Мероприятия в сфере культуры за счет межбюджетных трансфертов от сельского поселения Воронинское</t>
  </si>
  <si>
    <t>0230106020</t>
  </si>
  <si>
    <t>Обеспечение деятельности подведомственных учреждений  за счет межбюджетных трансфертов от сельского поселения Зубовское</t>
  </si>
  <si>
    <t>0230107010</t>
  </si>
  <si>
    <t>Мероприятия в сфере культуры за счет межбюджетных трансфертов от сельского поселения Зубовское</t>
  </si>
  <si>
    <t>0230107020</t>
  </si>
  <si>
    <t>Обеспечение деятельности подведомственных учреждений (клубы) за счет межбюджетных трансфертов от сельского поселения Нудольское</t>
  </si>
  <si>
    <t>0230108010</t>
  </si>
  <si>
    <t>Мероприятия в сфере культуры за счет межбюджетных трансфертов от сельского поселения Нудольское</t>
  </si>
  <si>
    <t>0230108020</t>
  </si>
  <si>
    <t>Обеспечение деятельности подведомственных учреждений (клубы) за счет межбюджетных трансфертов от сельского поселения Петровское</t>
  </si>
  <si>
    <t>0230109010</t>
  </si>
  <si>
    <t>Мероприятия в сфере культуры за счет межбюджетных трансфертов от сельского поселения Петровское</t>
  </si>
  <si>
    <t>0230109020</t>
  </si>
  <si>
    <t>0230160440</t>
  </si>
  <si>
    <t>02301S1060</t>
  </si>
  <si>
    <t>Подпрограмма "Развитие парков культуры и отдыха в городском округе Клин"</t>
  </si>
  <si>
    <t>0250000000</t>
  </si>
  <si>
    <t>Основное мероприятие "Соответствие нормативу обеспеченности парками культуры и отдыха городского округа Клин"</t>
  </si>
  <si>
    <t>0250100000</t>
  </si>
  <si>
    <t>Обеспечение деятельности подведомственных учреждений - городской парк культуры и отдыха</t>
  </si>
  <si>
    <t>0250101010</t>
  </si>
  <si>
    <t>Обеспечение деятельности подведомственных учреждений (городской парк культуры и отдыха) за счет межбюджетных трансфертов от городского поселения Клин</t>
  </si>
  <si>
    <t>0250102010</t>
  </si>
  <si>
    <t xml:space="preserve">Расходы за счет субсидии на повышение заработной платы работникам муниципальных учреждений в сфере культуры </t>
  </si>
  <si>
    <t>0250160440</t>
  </si>
  <si>
    <t>02501S1060</t>
  </si>
  <si>
    <t>Подпрограмма "Развитие туризма"</t>
  </si>
  <si>
    <t>0270000000</t>
  </si>
  <si>
    <t>Основное мероприятие "Организация и проведение информационных туров в рамках разработки новых и перспективных туристических маршрутов и популяризации событийных мероприятий городского округа Клин"</t>
  </si>
  <si>
    <t>0270100000</t>
  </si>
  <si>
    <t>&lt;caption&gt;</t>
  </si>
  <si>
    <t>Бюджет: &lt;Бюджет&gt;</t>
  </si>
  <si>
    <t>Финансовый орган, обслуживающий данный бюджет: &lt;ФО&gt;</t>
  </si>
  <si>
    <t>Наименование</t>
  </si>
  <si>
    <t>Код главы</t>
  </si>
  <si>
    <t>РзПр</t>
  </si>
  <si>
    <t>ЦСР</t>
  </si>
  <si>
    <t>ВР</t>
  </si>
  <si>
    <t>I Год</t>
  </si>
  <si>
    <t>II Год</t>
  </si>
  <si>
    <t>III Год</t>
  </si>
  <si>
    <t>&lt;ColNumber&gt;</t>
  </si>
  <si>
    <t>&lt;ГРБСИмя&gt;</t>
  </si>
  <si>
    <t>&lt;ГРБС&gt;</t>
  </si>
  <si>
    <t>&lt;Год1&gt;</t>
  </si>
  <si>
    <t>&lt;Год2&gt;</t>
  </si>
  <si>
    <t>&lt;Год3&gt;</t>
  </si>
  <si>
    <t>&lt;ФКРИмя_ХХ00&gt;</t>
  </si>
  <si>
    <t>&lt;ФКР_ХХ00&gt;</t>
  </si>
  <si>
    <t>&lt;ФКРИмя_ХХХХ&gt;</t>
  </si>
  <si>
    <t>&lt;ФКР_ХХХХ&gt;</t>
  </si>
  <si>
    <t>&lt;ЦСРИмя_ХХ00000000&gt;</t>
  </si>
  <si>
    <t>&lt;ЦСР_ХХ00000000&gt;</t>
  </si>
  <si>
    <t>&lt;ЦСРИмя_ХХХ0000000&gt;</t>
  </si>
  <si>
    <t>&lt;ЦСР_ХХХ0000000&gt;</t>
  </si>
  <si>
    <t>&lt;ЦСРИмя_ХХХХХ00000&gt;</t>
  </si>
  <si>
    <t>&lt;ЦСР_ХХХХХ00000&gt;</t>
  </si>
  <si>
    <t>&lt;ЦСРИмя_ХХХХХХХХХХ&gt;</t>
  </si>
  <si>
    <t>&lt;ЦСР_ХХХХХХХХХХ&gt;</t>
  </si>
  <si>
    <t>&lt;ВРИмя&gt;</t>
  </si>
  <si>
    <t>&lt;ВР&gt;</t>
  </si>
  <si>
    <t xml:space="preserve">ИТОГО  </t>
  </si>
  <si>
    <t>Ответственный исполнитель</t>
  </si>
  <si>
    <t>&lt;ДолжностьИсполнителя&gt;</t>
  </si>
  <si>
    <t>&lt;ИмяИсполнителя&gt;</t>
  </si>
  <si>
    <t>&lt;ТелефонИсполнителя&gt;</t>
  </si>
  <si>
    <t>(должность)</t>
  </si>
  <si>
    <t>(подпись)</t>
  </si>
  <si>
    <t>(расшифровка подписи)</t>
  </si>
  <si>
    <t>(телефон)</t>
  </si>
  <si>
    <t>&lt;НаДату&gt;</t>
  </si>
  <si>
    <t>СубКОСГУ</t>
  </si>
  <si>
    <t>&lt;СубЭКРИмя&gt;</t>
  </si>
  <si>
    <t>&lt;СубЭКР&gt;</t>
  </si>
  <si>
    <t>Единица измерения: &lt;sumFormat&gt;</t>
  </si>
  <si>
    <t>&lt;АналитическийКлассификатор1&gt;</t>
  </si>
  <si>
    <t>&lt;clsAnalityc1&gt;</t>
  </si>
  <si>
    <t xml:space="preserve"> </t>
  </si>
  <si>
    <t>&lt;clsAnalityc3&gt;</t>
  </si>
  <si>
    <t>&lt;АналитИстИмя1&gt;</t>
  </si>
  <si>
    <t>&lt;АналитИстИмя3&gt;</t>
  </si>
  <si>
    <t>&lt;АналитическийКлассификатор3&gt;</t>
  </si>
  <si>
    <t>&lt;clsAnalityc2&gt;</t>
  </si>
  <si>
    <t>&lt;АналитическийКлассификатор2&gt;</t>
  </si>
  <si>
    <t>&lt;АналитИстИмя2&gt;</t>
  </si>
  <si>
    <t>ОБЩЕГОСУДАРСТВЕННЫЕ ВОПРОСЫ</t>
  </si>
  <si>
    <t>0100</t>
  </si>
  <si>
    <t>Функционирование высшего должностного лица субъекта Российской Федерации и муниципального образования</t>
  </si>
  <si>
    <t>0102</t>
  </si>
  <si>
    <t>Руководство и управление в сфере установленных функций органов власти</t>
  </si>
  <si>
    <t>9500000000</t>
  </si>
  <si>
    <t>Высшее должностное лицо муниципального образования</t>
  </si>
  <si>
    <t>9500000030</t>
  </si>
  <si>
    <t>тыс.руб.</t>
  </si>
  <si>
    <t>Расходы за счет субвенции на оплату расходов, связанных с компенсацией проезда к месту учебы и обратно отдельным категориям обучающихся в муниципальных образовательных учреждениях Московской области</t>
  </si>
  <si>
    <t>Установка систем видеонаблюдения за счет межбюджетных трансфертов от городского поселения Клин</t>
  </si>
  <si>
    <t>0810502010</t>
  </si>
  <si>
    <t>Подпрограмма "Обеспечение пожарной безопасности городского округа Клин Московской области"</t>
  </si>
  <si>
    <t>0840000000</t>
  </si>
  <si>
    <t>Организация и проведение информационных туров в рамках разработки новых и перспективных туристических маршрутов и популяризации событийных мероприятий Клинского муниципального района за счет межбюджетных трансфертов городского поселения Клин</t>
  </si>
  <si>
    <t>0270102010</t>
  </si>
  <si>
    <t>Приобретение научно-методических материалов, программ, печатных и электронных учебных пособий, учебных фильмов, в том числе с использованием мультимедийных средств</t>
  </si>
  <si>
    <t>0810601020</t>
  </si>
  <si>
    <t>Другие вопросы в области культуры, кинематографии</t>
  </si>
  <si>
    <t>0804</t>
  </si>
  <si>
    <t>0260000000</t>
  </si>
  <si>
    <t>Основное мероприятие  "Обеспечение деятельности муниципального казенного учреждения "Управления по делам культуры, физической культуры и молодежной политики "</t>
  </si>
  <si>
    <t>0260100000</t>
  </si>
  <si>
    <t>Обеспечение деятельности муниципального казенного учреждения "Управления по делам культуры, физической культуры и молодежной политики"</t>
  </si>
  <si>
    <t>0260101010</t>
  </si>
  <si>
    <t>ЗДРАВООХРАНЕНИЕ</t>
  </si>
  <si>
    <t>0900</t>
  </si>
  <si>
    <t>Другие вопросы в области здравоохранения</t>
  </si>
  <si>
    <t>0909</t>
  </si>
  <si>
    <t>Создание условий для функционирования построенных модульных фельдшерско-акушерских пунктов  (проведение коммуникаций к территории фельдшерско-акушерских пунктов)</t>
  </si>
  <si>
    <t>0110101010</t>
  </si>
  <si>
    <t>Проведение дезинфекции в домашних очагах туберкулеза</t>
  </si>
  <si>
    <t>0110101020</t>
  </si>
  <si>
    <t>Профилактика педикулеза</t>
  </si>
  <si>
    <t>0110101030</t>
  </si>
  <si>
    <t>Проведение Дней здоровья</t>
  </si>
  <si>
    <t>0110101050</t>
  </si>
  <si>
    <t>Внедрение и реализация международного проекта "Здоровые города", оплата ежегодных взносов</t>
  </si>
  <si>
    <t>0110101060</t>
  </si>
  <si>
    <t>Подпрограмма "Охрана здоровья матери и ребенка"</t>
  </si>
  <si>
    <t>0120000000</t>
  </si>
  <si>
    <t>Основное мероприятие "Обеспечение полноценным питанием беременных женщин, кормящих матерей, а так же детей в возрасте до трех лет, состоящих под наблюдением в лечебно-профилактических учреждениях и имеющих место жительства в городском округе Клин</t>
  </si>
  <si>
    <t>0120100000</t>
  </si>
  <si>
    <t>Расходы за счет субвенции из бюджета Московской области на обеспечение полноценным питанием беременных женщин, кормящих матерей, а также детей в возрасте до трех лет</t>
  </si>
  <si>
    <t>0120162080</t>
  </si>
  <si>
    <t>СОЦИАЛЬНАЯ ПОЛИТИКА</t>
  </si>
  <si>
    <t>1000</t>
  </si>
  <si>
    <t>Пенсионное обеспечение</t>
  </si>
  <si>
    <t>1001</t>
  </si>
  <si>
    <t>Выплаты пенсий за выслугу лет муниципальным служащим</t>
  </si>
  <si>
    <t>9900000010</t>
  </si>
  <si>
    <t>Приобретение товаров, работ, услуг в пользу граждан в целях их социального обеспечения</t>
  </si>
  <si>
    <t>323</t>
  </si>
  <si>
    <t>Социальное обеспечение населения</t>
  </si>
  <si>
    <t>1003</t>
  </si>
  <si>
    <t>Основное мероприятие "Предоставление мер социальной поддержки гражданам"</t>
  </si>
  <si>
    <t>0410100000</t>
  </si>
  <si>
    <t>1440102020</t>
  </si>
  <si>
    <t>Строительство автомобильных дорог общего пользования</t>
  </si>
  <si>
    <t>1440141010</t>
  </si>
  <si>
    <t>Бюджетные инвестиции в объекты капитального строительства государственной (муниципальной) собственности</t>
  </si>
  <si>
    <t>414</t>
  </si>
  <si>
    <t>Строительство автомобильных дорог общего пользования за счет межбюджетных трансфертов от городского поселения Клин</t>
  </si>
  <si>
    <t>1440142010</t>
  </si>
  <si>
    <t>Подпрограмма "Обеспечение безопасности дорожного движения на улично-дорожной сети"</t>
  </si>
  <si>
    <t>1450000000</t>
  </si>
  <si>
    <t>Основное мероприятие "Мероприятия по обеспечению безопасности дорожного движения на уличной дорожной сети"</t>
  </si>
  <si>
    <t>1450100000</t>
  </si>
  <si>
    <t>Обеспечение безопасности дорожного движения на улично-дорожной сети</t>
  </si>
  <si>
    <t>1450101010</t>
  </si>
  <si>
    <t>Обеспечение безопасности дорожного движения на улично-дорожной сети за счет межбюджетных трансфертов городского поселения Клин</t>
  </si>
  <si>
    <t>1450102010</t>
  </si>
  <si>
    <t>Обеспечение безопасности дорожного движения на улично-дорожной сети за счет межбюджетных трансфертов от городского поселения Решетниково</t>
  </si>
  <si>
    <t>1450104010</t>
  </si>
  <si>
    <t>Связь и информатика</t>
  </si>
  <si>
    <t>0410</t>
  </si>
  <si>
    <t>Подпрограмма "Развитие информационной и технической инфраструктуры экосистемы цифровой экономики городского округа Клин Московской области" на 2018-2021 годы</t>
  </si>
  <si>
    <t>1310000000</t>
  </si>
  <si>
    <t>Основное мероприятие "Развитие и обеспечение функционирования базовой информационно-технологической инфраструктуры органов местного самоуправления"</t>
  </si>
  <si>
    <t>1310100000</t>
  </si>
  <si>
    <t>Расходы за счет субвенции из бюджета Московской области на перечисление единовременной  социальной выплаты на строительство (или приобретение) жилого помещения отдельным категориям ветеранов, инвалидов и семьям, имеющих детей инвалидов (федеральный бюджет)</t>
  </si>
  <si>
    <t>0970151350</t>
  </si>
  <si>
    <t>Охрана семьи и детства</t>
  </si>
  <si>
    <t>1004</t>
  </si>
  <si>
    <t>Подпрограмма "Обеспечение жильем детей-сирот и детей, оставшихся без попечения родителей, а также лиц из их числа"</t>
  </si>
  <si>
    <t>0940000000</t>
  </si>
  <si>
    <t>Основное мероприятие  "Оказание государственной поддержки в решении жилищной проблемы детей-сирот и детей, оставшихся без попечения родителей"</t>
  </si>
  <si>
    <t>0940100000</t>
  </si>
  <si>
    <t>Расходы за счёт субвенции 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</si>
  <si>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0940160820</t>
  </si>
  <si>
    <t>Бюджетные инвестиции на приобретение объектов недвижимого имущества в государственную (муниципальную) собственность</t>
  </si>
  <si>
    <t>412</t>
  </si>
  <si>
    <t>ФИЗИЧЕСКАЯ КУЛЬТУРА И СПОРТ</t>
  </si>
  <si>
    <t>1100</t>
  </si>
  <si>
    <t>Физическая культура</t>
  </si>
  <si>
    <t>1101</t>
  </si>
  <si>
    <t>Расходы за счет местного бюджета на софинансирование субсидии на реализацию мероприятий по созданию доступной среды жизнедеятельности инвалидов и других маломобильных групп населения в муниципальных учреждениях физической культуры и спорта</t>
  </si>
  <si>
    <t>04201L1020</t>
  </si>
  <si>
    <t>Расходы за счет субсидии на реализацию мероприятий по обеспечению доступности приоритетных объектов и услуг в приоритетных сферах жизнедеятельности инвалидов и других маломобильных групп населения в муниципальных объектах культуры, физической культуры и спорта</t>
  </si>
  <si>
    <t>04201R0271</t>
  </si>
  <si>
    <t>Подпрограмма "Развитие физической культуры и спорта"</t>
  </si>
  <si>
    <t>0510000000</t>
  </si>
  <si>
    <t>Основное мероприятие "Создание условий для вовлечения жителей в систематические занятия физической культурой и спортом"</t>
  </si>
  <si>
    <t>0510100000</t>
  </si>
  <si>
    <t>Обеспечение деятельности подведомственных  учреждений - физкультурные  учреждения</t>
  </si>
  <si>
    <t>0510101010</t>
  </si>
  <si>
    <t>Обеспечение деятельности учреждений за счет межбюджетных трансфертов от городского поселения Клин -физкультурные учреждения</t>
  </si>
  <si>
    <t>0510102010</t>
  </si>
  <si>
    <t>1610104010</t>
  </si>
  <si>
    <t>Информирование жителей района о деятельности органов местного самоуправления путем изготовления и распространения (вещания) на территории муниципального образования телепередач за счет межбюджетных трансфертов от  городского поселения Решетниково</t>
  </si>
  <si>
    <t>1610104030</t>
  </si>
  <si>
    <t>1610105010</t>
  </si>
  <si>
    <t>Информирование жителей района о деятельности органов местного самоуправления путем изготовления и распространения (вещания) на территории муниципального образования  телепередач за счет межбюджетных трансфертов от  городского поселения Воздвиженское</t>
  </si>
  <si>
    <t>1610105030</t>
  </si>
  <si>
    <t>1610106010</t>
  </si>
  <si>
    <t>Информирование жителей района о деятельности органов местного самоуправления путем изготовления и распространения (вещания) на территории муниципального образования  телепередач за счет межбюджетных трансфертов от  городского поселения Воронинское</t>
  </si>
  <si>
    <t>1610106030</t>
  </si>
  <si>
    <t>1610107010</t>
  </si>
  <si>
    <t>Информирование жителей района о деятельности органов местного самоуправления путем изготовления и распространения (вещания) на территории муниципального образования телепередач за счет межбюджетных трансфертов от  сельского поселения  Зубовское</t>
  </si>
  <si>
    <t>1610107030</t>
  </si>
  <si>
    <t>1610108010</t>
  </si>
  <si>
    <t>Информирование жителей района о деятельности органов местного самоуправления путем изготовления и распространения (вещания) на территории муниципального образования телепередач за счет межбюджетных трансфертов от  сельского поселения Нудольское</t>
  </si>
  <si>
    <t>1610108030</t>
  </si>
  <si>
    <t>1610109010</t>
  </si>
  <si>
    <t>Информирование жителей района о деятельности органов местного самоуправления путем изготовления и распространения (вещания)  на территории муниципального образования телепередач за счет межбюджетных трансфертов от  сельского поселения Петровское</t>
  </si>
  <si>
    <t>1610109030</t>
  </si>
  <si>
    <t>Основное мероприятие "Информирование населения об основных социально-экономических событиях муниципального образования, а также о деятельности органов местного самоуправления посредством наружной рекламы"</t>
  </si>
  <si>
    <t>1610300000</t>
  </si>
  <si>
    <t>Информирование населения об основных социально-экономических событиях муниципального образования, а также о деятельности органов местного самоуправления посредством наружной рекламы</t>
  </si>
  <si>
    <t>1610301010</t>
  </si>
  <si>
    <t>Обеспечение деятельности финансовых, налоговых и таможенных органов и органов финансового (финансово-бюджетного) надзора</t>
  </si>
  <si>
    <t>0106</t>
  </si>
  <si>
    <t>Финансовая поддержка некоммерческих организаций за счет межбюджетных трансфертов от городского поселения Клин - футбольная команда</t>
  </si>
  <si>
    <t>0510402010</t>
  </si>
  <si>
    <t>Подпрограмма "Подготовка спортивного резерва"</t>
  </si>
  <si>
    <t>0530000000</t>
  </si>
  <si>
    <t>Основное мероприятие "Развитие системы подготовки  спортивного резерва городского округа Клин"</t>
  </si>
  <si>
    <t>0530100000</t>
  </si>
  <si>
    <t>Обеспечение деятельности подведомственных учреждений - спортивные школы</t>
  </si>
  <si>
    <t>0530101010</t>
  </si>
  <si>
    <t>Обеспечение деятельности учреждений за счет межбюджетных трансфертов городского поселения Клин - спортивные школы</t>
  </si>
  <si>
    <t>0530102010</t>
  </si>
  <si>
    <t>Массовый спорт</t>
  </si>
  <si>
    <t>1102</t>
  </si>
  <si>
    <t>Проведение спортивных соревнований и физкультурно-оздоровительных мероприятий в учреждениях физической культуры и спорта</t>
  </si>
  <si>
    <t>0810401020</t>
  </si>
  <si>
    <t>Спортивно-массовые мероприятия по профилактике наркомании и токсикомании в учреждениях физической культуры и спорта</t>
  </si>
  <si>
    <t>0810701020</t>
  </si>
  <si>
    <t>ОБСЛУЖИВАНИЕ ГОСУДАРСТВЕННОГО И МУНИЦИПАЛЬНОГО ДОЛГА</t>
  </si>
  <si>
    <t>1300</t>
  </si>
  <si>
    <t>Обслуживание государственного внутреннего и муниципального долга</t>
  </si>
  <si>
    <t>1301</t>
  </si>
  <si>
    <t>Основное мероприятие "Управление муниципальным долгом городского округа Клин"</t>
  </si>
  <si>
    <t>1230400000</t>
  </si>
  <si>
    <t>Обеспечение своевременности и полноты расчетов по долговым обязательствам городского округа Клин</t>
  </si>
  <si>
    <t>1230401010</t>
  </si>
  <si>
    <t>Обслуживание муниципального долга</t>
  </si>
  <si>
    <t>730</t>
  </si>
  <si>
    <t>09.12.2017</t>
  </si>
  <si>
    <t>Раздел-Подраздел</t>
  </si>
  <si>
    <t>Целевая статья расходов</t>
  </si>
  <si>
    <t>Вид расходов</t>
  </si>
  <si>
    <t>Информирование населения об основных событиях социально-экономического развития, общественно-политической жизни, освещение деятельности органов местного самоуправления и печатных средств массовой информации</t>
  </si>
  <si>
    <t>Информирование населения об основных событиях социально-экономического развития, общественно-политической жизни, освещение деятельности органов местного самоуправления и печатных средств массовой информации за счет межбюджетных трансфертов от городского поселения Высоковск</t>
  </si>
  <si>
    <t>Информирование населения об основных событиях социально-экономического развития, общественно-политической жизни, освещение деятельности органов местного самоуправления и печатных средств массовой информации за счет межбюджетных трансфертов от городского поселения Решетниково</t>
  </si>
  <si>
    <t>Информирование населения об основных событиях социально-экономического развития, общественно-политической жизни, освещение деятельности органов местного самоуправления и печатных средств массовой информации за счет межбюджетных трансфертов от сельского поселения  Воздвиженское</t>
  </si>
  <si>
    <t>13203S1010</t>
  </si>
  <si>
    <t>Другие вопросы в области национальной экономики</t>
  </si>
  <si>
    <t>0412</t>
  </si>
  <si>
    <t>Муниципальная программа "Предпринимательство городского округа Клин" на 2017-2021 годы</t>
  </si>
  <si>
    <t>1100000000</t>
  </si>
  <si>
    <t>Подпрограмма "Развитие субъектов малого и среднего предпринимательства в городском округе Клин"</t>
  </si>
  <si>
    <t>1110000000</t>
  </si>
  <si>
    <t>Основное мероприятие "Реализация механизмов государственной поддержки субъектов малого и среднего предпринимательства"</t>
  </si>
  <si>
    <t>1110200000</t>
  </si>
  <si>
    <t>Частичная компенсация субъектам малого и среднего предпринимательства затрат, связанных с приобретением оборудования в целях создания, и (или) развития, и (или) модернизации производства товаров (работ, услуг)</t>
  </si>
  <si>
    <t>1110201020</t>
  </si>
  <si>
    <t>Субсидии на возмещение недополученных доходов и (или) возмещение фактически понесенных затрат в связи с производством (реализацией) товаров, выполнением работ, оказанием услуг</t>
  </si>
  <si>
    <t>811</t>
  </si>
  <si>
    <t>1110201030</t>
  </si>
  <si>
    <t>Частичная компенсация затрат субъектам малого и среднего предпринимательства, осуществляющим предоставление услуг (производство товаров) в социальной сфере деятельности</t>
  </si>
  <si>
    <t>1110201040</t>
  </si>
  <si>
    <t>Подпрограмма "Развитие конкуренции"</t>
  </si>
  <si>
    <t>1130000000</t>
  </si>
  <si>
    <t>Основное мероприятие "Развитие сферы муниципальных закупок"</t>
  </si>
  <si>
    <t>1130100000</t>
  </si>
  <si>
    <t>Обеспечение деятельности муниципального казенного учреждения "Центр проведения торгов"</t>
  </si>
  <si>
    <t>1130101040</t>
  </si>
  <si>
    <t>Подпрограмма "Развитие потребительского рынка городского округа Клин"</t>
  </si>
  <si>
    <t>1150000000</t>
  </si>
  <si>
    <t>Основное мероприятие "Повышение качества обслуживания населения в сфере погребения и похоронного дела"</t>
  </si>
  <si>
    <t>1150700000</t>
  </si>
  <si>
    <t>Транспортировка умерших в морг, включая погрузо-разгрузочные работы, для производства судебно-медицинской экспертизы и патологоанатомического вскрытия (за исключением умерших в медицинских учреждениях)</t>
  </si>
  <si>
    <t>1150701010</t>
  </si>
  <si>
    <t>Основное мероприятие "Создание и поддержание в постоянной готовности муниципальной системы оповещения и информирования населения об опасностях, возникающих при военных конфликтах или в следствие этих конфликтов, а также об угрозе возникновения или о возникновении чрезвычайных ситуаций природного и техногенного характера"</t>
  </si>
  <si>
    <t>Транспортировка умерших в морг, включая погрузо-разгрузочные работы, для производства судебно-медицинской экспертизы и патологоанатомического вскрытия (за исключением умерших в медицинских учреждениях) за счет межбюджетных трансфертов от городского поселения Клин</t>
  </si>
  <si>
    <t>1150702010</t>
  </si>
  <si>
    <t>Расходы на обеспечение деятельности Многофункционального центра</t>
  </si>
  <si>
    <t>1320201010</t>
  </si>
  <si>
    <t>Субсидии автономным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</si>
  <si>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621</t>
  </si>
  <si>
    <t>Информирование жителей  района о деятельности органов местного самоуправления путем изготовления и распространения (вещания) на территории муниципального образования телепередач</t>
  </si>
  <si>
    <t>1610101030</t>
  </si>
  <si>
    <t>Иные субсидии юридическим лицам (кроме некоммерческих организаций), индивидуальным предпринимателям, физическим лицам - производителям товаров, работ, услуг</t>
  </si>
  <si>
    <t>814</t>
  </si>
  <si>
    <t>Непрограммные расходы</t>
  </si>
  <si>
    <t>9900000000</t>
  </si>
  <si>
    <t>Исполнение судебных актов</t>
  </si>
  <si>
    <t>9900000060</t>
  </si>
  <si>
    <t>НАЦИОНАЛЬНАЯ БЕЗОПАСНОСТЬ И ПРАВООХРАНИТЕЛЬНАЯ ДЕЯТЕЛЬНОСТЬ</t>
  </si>
  <si>
    <t>0300</t>
  </si>
  <si>
    <t>Защита населения и территории от чрезвычайных ситуаций природного и техногенного характера, гражданская оборона</t>
  </si>
  <si>
    <t>0309</t>
  </si>
  <si>
    <t>Основное мероприятие "Обеспечение безопасности людей на водных объектах"</t>
  </si>
  <si>
    <t>0820300000</t>
  </si>
  <si>
    <t>Проведение агитационно-пропагандистских мероприятий, направленных на профилактику происшествий на водных объектах</t>
  </si>
  <si>
    <t>0820301030</t>
  </si>
  <si>
    <t>Иные выплаты персоналу учреждений, за исключением фонда оплаты труда</t>
  </si>
  <si>
    <t>112</t>
  </si>
  <si>
    <t>0820404010</t>
  </si>
  <si>
    <t>Подпрограмма "Развитие и совершенствование систем оповещения и информирования населения городского округа Клин Московской области"</t>
  </si>
  <si>
    <t>0830000000</t>
  </si>
  <si>
    <t>0830100000</t>
  </si>
  <si>
    <t>Создание, совершенствование и поддержание в состоянии готовности технических систем управления, связи, мониторинга, видеонаблюдения  и муниципальной системы оповещения и информирования населения об опасностях</t>
  </si>
  <si>
    <t>0830101010</t>
  </si>
  <si>
    <t>Создание, совершенствование и поддержание в состоянии готовности технических систем управления, связи, мониторинга, видеонаблюдения  и муниципальной системы оповещения и информирования населения об опасностях за счет межбюджетных трансфертов от городского поселения  Клин</t>
  </si>
  <si>
    <t>0830102010</t>
  </si>
  <si>
    <t>Подпрограмма "Обеспечение мероприятий гражданской обороны городского округа Клин Московской области"</t>
  </si>
  <si>
    <t>0850000000</t>
  </si>
  <si>
    <t>0850100000</t>
  </si>
  <si>
    <t>Приобретение имущества гражданской обороны, организация  и  обеспечение его содержания</t>
  </si>
  <si>
    <t>0850101010</t>
  </si>
  <si>
    <t>Приобретение имущества гражданской обороны, организация  и  обеспечение его содержания за счет межбюджетных трансфертов от городского поселения Клин</t>
  </si>
  <si>
    <t>0850102010</t>
  </si>
  <si>
    <t>Основное мероприятие "Реализация и обеспечение плана гражданской обороны и защиты населения"</t>
  </si>
  <si>
    <t>0850200000</t>
  </si>
  <si>
    <t>Изготовление,  размещение информационного материала для населения района по вопросам гражданской обороны за счет межбюджетных трансфертов городского поселения Решетниково</t>
  </si>
  <si>
    <t>0850204020</t>
  </si>
  <si>
    <t>Другие вопросы в области национальной безопасности и правоохранительной деятельности</t>
  </si>
  <si>
    <t>0314</t>
  </si>
  <si>
    <t>Подпрограмма "Профилактика преступлений и иных правонарушений"</t>
  </si>
  <si>
    <t>0810000000</t>
  </si>
  <si>
    <t>Основное мероприятие "Оборудование социально-значимых объектов инженерно-техническими сооружениями, обеспечивающими контроль доступа или блокирование несанкционированного доступа, контроль и оповещение о возникновении угроз"</t>
  </si>
  <si>
    <t>0810100000</t>
  </si>
  <si>
    <t>Оборудование объектов Администрации городского округа Клин</t>
  </si>
  <si>
    <t>0810101030</t>
  </si>
  <si>
    <t>Основное мероприятие "Повышение степени защищенности объектов муниципальной собственности"</t>
  </si>
  <si>
    <t>0810200000</t>
  </si>
  <si>
    <t>Обеспечение охраной парков частными охранными организациями  за счет межбюджетных трансфертов от городского поселения Клин</t>
  </si>
  <si>
    <t>0810202030</t>
  </si>
  <si>
    <t>Основное мероприятие "Обеспечение деятельности общественных объединений правоохранительной направленности"</t>
  </si>
  <si>
    <t>0810300000</t>
  </si>
  <si>
    <t>Материальное стимулирование народных дружинников за счет межбюджетных трансфертов от городского поселения Клин</t>
  </si>
  <si>
    <t>0810302020</t>
  </si>
  <si>
    <t>Иные субсидии некоммерческим организациям (за исключением государственных (муниципальных) учреждений)</t>
  </si>
  <si>
    <t>634</t>
  </si>
  <si>
    <t>Основное мероприятие "Дальнейшее развитие аппаратно-программного комплекса «Безопасный город»</t>
  </si>
  <si>
    <t>0810500000</t>
  </si>
  <si>
    <t>Обслуживание систем видеонаблюдения</t>
  </si>
  <si>
    <t>0810501020</t>
  </si>
  <si>
    <t>Основное мероприятие "Оказание мер социальной поддержки детям-сиротам и детям, оставшимся без попечения родителей"</t>
  </si>
  <si>
    <t>Основное мероприятие "Профилактика заболеваний и формирование здорового образа жизни. Развитие первичной медико-санитарной помощи"</t>
  </si>
  <si>
    <t>Основное мероприятие "Организация и проведение мероприятий, направленных на предупреждение проявлений экстремизма,  формирование мультикультурности и толерантности в молодежной среде"</t>
  </si>
  <si>
    <t>Основное мероприятие "Совершенствование механизма реагирования экстренных оперативных служб на обращения населения по единому номеру "112"</t>
  </si>
  <si>
    <t>Обустройство посадочных площадок на автобусных остановках: пандусные съезды, ступеньки, укрытия</t>
  </si>
  <si>
    <t>Основное мероприятие "Обеспечение защиты информационно-технологической и телекоммуникационной инфраструктуры и информации в информационных системах, используемых органами местного самоуправления"</t>
  </si>
  <si>
    <t>0420101050</t>
  </si>
  <si>
    <t>Обустройство пандусными съездами дворовых территорий и улиц города (безбарьерный маршрут)</t>
  </si>
  <si>
    <t>0420101060</t>
  </si>
  <si>
    <t>Подпрограмма "Капитальный ремонт и ремонт автомобильных дорог общего пользования "</t>
  </si>
  <si>
    <t>1420000000</t>
  </si>
  <si>
    <t>1420100000</t>
  </si>
  <si>
    <t>Ремонт автомобильных дорог общего пользования</t>
  </si>
  <si>
    <t>1420101010</t>
  </si>
  <si>
    <t>Расходы за счет субсидии на капитальный ремонт и ремонт автомобильных дорог общего пользования населенных пунктов, дворовых территорий многоквартирных домов, проездов к дворовым территориям многоквартирных домов населенных пунктов</t>
  </si>
  <si>
    <t>1420160240</t>
  </si>
  <si>
    <t>Ремонт автомобильных дорог общего пользования (софинансирование)</t>
  </si>
  <si>
    <t>14201S1010</t>
  </si>
  <si>
    <t>Ремонт автомобильных дорог общего пользования  за счет межбюджетных трансфертов от городского поселения Решетниково (софинансирование)</t>
  </si>
  <si>
    <t>14201S4010</t>
  </si>
  <si>
    <t>Подпрограмма "Содержание и текущий ремонт автомобильных дорог общего пользования"</t>
  </si>
  <si>
    <t>1430000000</t>
  </si>
  <si>
    <t>Основное мероприятие "Содержание и текущий ремонт автомобильных дорог общего пользования"</t>
  </si>
  <si>
    <t>1430100000</t>
  </si>
  <si>
    <t>Содержание автомобильных дорог общего пользования</t>
  </si>
  <si>
    <t>1430101010</t>
  </si>
  <si>
    <t>Иные межбюджетные трансферты</t>
  </si>
  <si>
    <t>540</t>
  </si>
  <si>
    <t>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</si>
  <si>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611</t>
  </si>
  <si>
    <t>Текущий ремонт автомобильных дорог общего пользования</t>
  </si>
  <si>
    <t>1430101030</t>
  </si>
  <si>
    <t>Контроль качества ремонта автомобильных дорог общего пользования</t>
  </si>
  <si>
    <t>1430101040</t>
  </si>
  <si>
    <t>Содержание автомобильных дорог общего пользования за счет межбюджетных трансфертов от городского поселения Клин</t>
  </si>
  <si>
    <t>1430102010</t>
  </si>
  <si>
    <t>Текущий ремонт автомобильных дорог общего пользования за счет межбюджетных трансфертов от городского поселения Клин</t>
  </si>
  <si>
    <t>1430102030</t>
  </si>
  <si>
    <t>Текущий ремонт автомобильных дорог общего пользования за счет межбюджетных трансфертов от городского поселения Решетниково</t>
  </si>
  <si>
    <t>1430104030</t>
  </si>
  <si>
    <t>Контроль качества ремонта автомобильных дорог общего пользования за счет городского поселения Решетниково</t>
  </si>
  <si>
    <t>1430104040</t>
  </si>
  <si>
    <t>Основное мероприятие «Паспортизация автомобильных дорог общего пользования»</t>
  </si>
  <si>
    <t>1430200000</t>
  </si>
  <si>
    <t>Разработка паспортов автомобильных дорог общего пользования за счет межбюджетных трансфертов от городского поселения Клин</t>
  </si>
  <si>
    <t>1430202010</t>
  </si>
  <si>
    <t>Подпрограмма "Строительство автомобильных дорог общего пользования, городских улиц"</t>
  </si>
  <si>
    <t>1440000000</t>
  </si>
  <si>
    <t>Основное мероприятие "Строительство автомобильных дорог общего пользования, городских улиц в интенсивно застраиваемых микрорайонах"</t>
  </si>
  <si>
    <t>1440100000</t>
  </si>
  <si>
    <t>Проектирование автомобильных дорог общего пользования</t>
  </si>
  <si>
    <t>1440101020</t>
  </si>
  <si>
    <t>Проектирование автомобильных дорог общего пользования за счет межбюджетных трансфертов от городского поселения Клин</t>
  </si>
  <si>
    <t>Обеспечение установки, настройки, технического обслуживания и ремонта компьютерного и сетевого оборудования, организационной техники, настройка и техническое сопровождение общесистемного программного обеспечения</t>
  </si>
  <si>
    <t>1310101010</t>
  </si>
  <si>
    <t>Приобретение прав использования на рабочих местах работников органов местного самоуправления прикладного программного обеспечения, включая специализированные программные продукты, а также обновления к ним и права доступа к справочным и информационным банкам данных</t>
  </si>
  <si>
    <t>1310101020</t>
  </si>
  <si>
    <t>Централизованное приобретение компьютерного оборудования с предустановленным общесистемным программным обеспечением и организационной техники</t>
  </si>
  <si>
    <t>1310101030</t>
  </si>
  <si>
    <t>1310102020</t>
  </si>
  <si>
    <t>Приобретение прав использования на рабочих местах работников органов местного самоуправления прикладного программного обеспечения, включая специализированные программные продукты, а также обновления к ним и права доступа к справочным и информационным банкам данных за счет межбюджетных трансфертов от городского поселения Высоковск</t>
  </si>
  <si>
    <t>1310103020</t>
  </si>
  <si>
    <t>Приобретение прав использования на рабочих местах работников органов местного самоуправления прикладного программного обеспечения, включая специализированные программные продукты, а также обновления к ним и права доступа к справочным и информационным банкам данных за счет межбюджетных трансфертов от городского поселения Решетниково</t>
  </si>
  <si>
    <t>1310104020</t>
  </si>
  <si>
    <t>Приобретение прав использования на рабочих местах работников органов местного самоуправления прикладного программного обеспечения, включая специализированные программные продукты, а также обновления к ним и права доступа к справочным и информационным банкам данных за счет межбюджетных трансфертов  от сельского поселения Воздвиженское</t>
  </si>
  <si>
    <t>1310105020</t>
  </si>
  <si>
    <t>Приобретение прав использования на рабочих местах работников органов местного самоуправления прикладного программного обеспечения, включая специализированные программные продукты, а также обновления к ним и права доступа к справочным и информационным банкам данных за счет межбюджетных трансфертов  от сельского поселения Воронинское</t>
  </si>
  <si>
    <t>1310106020</t>
  </si>
  <si>
    <t>Приобретение прав использования на рабочих местах работников органов местного самоуправления прикладного программного обеспечения, включая специализированные программные продукты, а также обновления к ним и права доступа к справочным и информационным банкам данных за счет межбюджетных трансфертов  от сельского поселения Петровское</t>
  </si>
  <si>
    <t>1310109020</t>
  </si>
  <si>
    <t>Основное мероприятие "Создание, развитие и обеспечение функционирования единой информационно-технологической и телекоммуникационной инфраструктуры органов местного самоуправления"</t>
  </si>
  <si>
    <t>1310200000</t>
  </si>
  <si>
    <t>Обеспечение деятельности учреждений за счет межбюджетных трансфертов от городского поселения Высоковск - физкультурные учреждения</t>
  </si>
  <si>
    <t>0510103010</t>
  </si>
  <si>
    <t>Обеспечение деятельности учреждений  за счет межбюджетных трансфертов от городского поселения Решетниково - физкультурные учреждения</t>
  </si>
  <si>
    <t>0510104010</t>
  </si>
  <si>
    <t>Обеспечение деятельности учреждений    за счет межбюджетных трансфертов от сельского поселения Воздвиженское -физкультурные учреждения</t>
  </si>
  <si>
    <t>0510105010</t>
  </si>
  <si>
    <t>Обеспечение деятельности учреждений за счет межбюджетных трансфертов от сельского поселения Воронинское - физкультурные учреждения</t>
  </si>
  <si>
    <t>0510106010</t>
  </si>
  <si>
    <t>Обеспечение деятельности учреждений за счет межбюджетных трансфертов от сельского поселения Зубовское - физкультурные учреждения</t>
  </si>
  <si>
    <t>0510107010</t>
  </si>
  <si>
    <t>Обеспечение деятельности учреждений за счет межбюджетных трансфертов от сельского поселения Нудольское - физкультурные учреждения</t>
  </si>
  <si>
    <t>0510108010</t>
  </si>
  <si>
    <t>Обеспечение деятельности учреждений за счет межбюджетных трансфертов от сельского поселения Петровское - физкультурные учреждения</t>
  </si>
  <si>
    <t>0510109010</t>
  </si>
  <si>
    <t>Основное мероприятие "Создание объектов физической культуры и спорта"</t>
  </si>
  <si>
    <t>0510200000</t>
  </si>
  <si>
    <t>0510264490</t>
  </si>
  <si>
    <t>Расходы на софинансирование субсидии на проектирование и реконструкцию муниципальных стадионов</t>
  </si>
  <si>
    <t>05102S1020</t>
  </si>
  <si>
    <t>Основное мероприятие "Финансовая поддержка некоммерческих организаций"</t>
  </si>
  <si>
    <t>0510400000</t>
  </si>
  <si>
    <t>Приобретение, установка, настройка и техническое обслуживание сертифицированных по требованиям безопасности информации технических, программных и программно-технических средств защиты конфиденциальной информации и персональных данных</t>
  </si>
  <si>
    <t>1310301010</t>
  </si>
  <si>
    <t>Основное мероприятие "Обеспечение подключения к региональным межведомственным информационным системам и сопровождение пользователей "</t>
  </si>
  <si>
    <t>1310400000</t>
  </si>
  <si>
    <t>Внедрение и сопровождение информационных систем поддержки обеспечивающих функций и контроля результативности деятельности органами местного самоуправления</t>
  </si>
  <si>
    <t>1310401010</t>
  </si>
  <si>
    <t>Внедрение и сопровождение информационных систем поддержки оказания государственных и муниципальных услуг и контрольно-надзорной деятельности  органов местного самоуправления</t>
  </si>
  <si>
    <t>1310401020</t>
  </si>
  <si>
    <t>Развитие и сопровождение муниципальных информационных систем обеспечения деятельности органов местного самоуправления</t>
  </si>
  <si>
    <t>1310401030</t>
  </si>
  <si>
    <t>Внедрение и сопровождение информационных систем поддержки оказания государственных и муниципальных услуг и контрольно-надзорной деятельности  органов местного самоуправления Клинского муниципального района за счет межбюджетных трансфертов от городского поселения Решетниково</t>
  </si>
  <si>
    <t>1310404020</t>
  </si>
  <si>
    <t>Внедрение и сопровождение информационных систем поддержки оказания государственных и муниципальных услуг и контрольно-надзорной деятельности  органов местного самоуправления  за счет за счет межбюджетных трансфертов от сельского поселения Зубовское</t>
  </si>
  <si>
    <t>1310407020</t>
  </si>
  <si>
    <t>Развитие и сопровождение муниципальных информационных систем обеспечения деятельности органов местного самоуправления за счет межбюджетных трансфертов от сельского поселения Зубовское</t>
  </si>
  <si>
    <t>1310407030</t>
  </si>
  <si>
    <t>Основное мероприятие " Развитие Многофункционального  центра"</t>
  </si>
  <si>
    <t>1320300000</t>
  </si>
  <si>
    <t>1320360860</t>
  </si>
  <si>
    <t>Субсидии автономным учреждениям на иные цели</t>
  </si>
  <si>
    <t>622</t>
  </si>
  <si>
    <t>* Публичные нормативные обязательства</t>
  </si>
  <si>
    <t xml:space="preserve">Расходы за счет субвенции на финансовое обеспечение государственных гарантий реализации прав граждан на получение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в Московской области, обеспечение дополнительного образования в муниципальных общеобразовательных организациях в Московской области, включая расходы на оплату труда, приобретение учебников и учебных пособий, средств обучения, игр, игрушек </t>
  </si>
  <si>
    <t>0320162200</t>
  </si>
  <si>
    <t>Расходы за счет субвенции на финансовое обеспечение получения гражданами дошкольного, начального общего, основного общего, среднего общего образования в частных общеобразовательных организациях в Московской области, осуществляющих образовательную деятельность по имеющим государственную аккредитацию основным общеобразовательным программам, включая расходы на оплату труда, приобретение учебников и учебных пособий, средств обучения, игр, игрушек</t>
  </si>
  <si>
    <t>0320162210</t>
  </si>
  <si>
    <t>Расходы за счёт субвенции на реализацию мер социальной поддержки и социального обеспечения детей-сирот и детей, оставшихся  без попечения родителей, лиц из их числа в муниципальных и частных организациях  в Московской области для детей-сирот и детей, оставшихся без попечения родителей</t>
  </si>
  <si>
    <t>0320162240</t>
  </si>
  <si>
    <t>0320201130</t>
  </si>
  <si>
    <t>0320262220</t>
  </si>
  <si>
    <t>Расходы за счет субвенции на частичную компенсацию стоимости питания отдельным категориям обучающихся в муниципальных общеобразовательных организациях в Московской области и в частных общеобразовательных организациях в Московской области, осуществляющих образовательную деятельность по имеющим государственную аккредитацию основным общеобразовательным программам</t>
  </si>
  <si>
    <t>0320262230</t>
  </si>
  <si>
    <t>Расходы за счет субсидии на приобретение автобусов для доставки обучающихся в общеобразовательные организации Московской области, расположенные в сельской местности</t>
  </si>
  <si>
    <t>0320262260</t>
  </si>
  <si>
    <t>Расходы за счет субсидии на обеспечение подвоза обучающихся к месту обучения в муниципальные общеобразовательные организации в Московской области, расположенные в сельских населенных пунктах</t>
  </si>
  <si>
    <t>0320262270</t>
  </si>
  <si>
    <t>Расходы за счет местного бюджета на приобретение автобусов для доставки обучающихся в общеобразовательные учреждения, расположенные в сельской местности</t>
  </si>
  <si>
    <t>03202S1030</t>
  </si>
  <si>
    <t>Расходы за счет местного бюджета на обеспечение подвоза учащихся к месту обучения в муниципальные общеобразовательные учреждения, расположенные в сельской местности</t>
  </si>
  <si>
    <t>03202S1040</t>
  </si>
  <si>
    <t>Прочая закупка товаров, работ и услуг для обеспечения государственных (муниципальных) нужд</t>
  </si>
  <si>
    <t>244</t>
  </si>
  <si>
    <t>Муниципальная программа "Социальная защита населения городского округа Клин" на 2017-2021 годы</t>
  </si>
  <si>
    <t>0400000000</t>
  </si>
  <si>
    <t>Подпрограмма "Социальная поддержка "</t>
  </si>
  <si>
    <t>0410000000</t>
  </si>
  <si>
    <t>Основное мероприятие "Предоставление гражданам субсидии на оплату жилого помещения и коммунальных услуг"</t>
  </si>
  <si>
    <t>0410200000</t>
  </si>
  <si>
    <t>0410261420</t>
  </si>
  <si>
    <t>Закупка товаров, работ, услуг в сфере информационно-коммуникационных технологий</t>
  </si>
  <si>
    <t>242</t>
  </si>
  <si>
    <t>Муниципальная программа "Сельское хозяйство городского округа Клин"  на 2014-2020 годы</t>
  </si>
  <si>
    <t>0600000000</t>
  </si>
  <si>
    <t>Подпрограмма "Обеспечение защиты населения от негативного воздействия безнадзорных животных"</t>
  </si>
  <si>
    <t>0630000000</t>
  </si>
  <si>
    <t>Основное мероприятие "Осуществление отдельных государственных полномочий в сфере обращения с безнадзорными животными"</t>
  </si>
  <si>
    <t>0630100000</t>
  </si>
  <si>
    <t>Расходы за счет субвенции из бюджета Московской области на проведение мероприятий по отлову и содержанию безнадзорных животных</t>
  </si>
  <si>
    <t>0630160870</t>
  </si>
  <si>
    <t>Муниципальная программа "Управление имуществом и финансами городского округа Клин" на 2018-2021 годы</t>
  </si>
  <si>
    <t>1200000000</t>
  </si>
  <si>
    <t>Подпрограмма "Развитие муниципальной службы"</t>
  </si>
  <si>
    <t>1220000000</t>
  </si>
  <si>
    <t>Основное мероприятие "Организация профессионального развития муниципальных служащих городского округа Клин"</t>
  </si>
  <si>
    <t>Соблюдение финансирования мероприятий по содержанию мест захоронений в размере, установленном нормативом расходов на содержание мест захоронения (субсидия на выполнение муниципального задания муниципального бюджетного учреждения "Специализированная служба по вопросам похоронного дела "Ритуал) за счет межбюджетных трансфертов от городского поселения Решетниково</t>
  </si>
  <si>
    <t>Обеспечение деятельности подведомственных  учреждений - муниципальное учреждение "молодежный центр" Стекольный"</t>
  </si>
  <si>
    <t>Проведение молодежных акций и агитационно-пропагандистских мероприятий на базе "молодежного центра "Стекольный"</t>
  </si>
  <si>
    <t>Молодежные культурно-зрелищные, профилактические мероприятия по профилактике наркомании и токсикомании на базе "молодежного центра "Стекольный"</t>
  </si>
  <si>
    <t>Основное мероприятие "Информационно-пропагандистское сопровождение антинаркотической деятельности"</t>
  </si>
  <si>
    <t>Основное мероприятие "Оказание государственной поддержки по обеспечению жильем отдельных категорий граждан, установленных ФЗ от 12 января 1995 года №5-ФЗ "О ветеранах", в соответствии с Указом Президента РФ от 7 мая 2008 года №714 "Об обеспечении жильем ветеранов Великой Отечественной войны 1941-1945 годов"</t>
  </si>
  <si>
    <t>Расходы за счет субсидии из бюджета Московской области на проектирование и реконструкцию муниципальных стадионов</t>
  </si>
  <si>
    <t>2018 год</t>
  </si>
  <si>
    <t>Расходы за счет местного бюджета на закупку оборудования  для общеобразовательных организаций муниципальных образований Московской области-победителей областного конкурса на присвоение статуса Региональной инновационной площадки Московской области</t>
  </si>
  <si>
    <t>03202S1070</t>
  </si>
  <si>
    <t>Основное мероприятие "Проведение капитального, текущего ремонта, ремонта образовательных организаций Московской области"</t>
  </si>
  <si>
    <t>0320300000</t>
  </si>
  <si>
    <t>Расходы на проведение текущего ремонта зданий и сооружений общеобразовательных организаций и обустройство прилегающих к ним территорий городскому поселению Высоковск</t>
  </si>
  <si>
    <t>0320303010</t>
  </si>
  <si>
    <t>Расходы на проведение текущего ремонта зданий и сооружений общеобразовательных организаций и обустройство прилегающих к ним территорий городскому поселению Решетниково</t>
  </si>
  <si>
    <t>0320304010</t>
  </si>
  <si>
    <t>Расходы на проведение текущего ремонта зданий и сооружений общеобразовательных организаций и обустройство прилегающих к ним территорий сельскому поселению Воронинское</t>
  </si>
  <si>
    <t>0320306010</t>
  </si>
  <si>
    <t>Расходы на проведение текущего ремонта зданий и сооружений общеобразовательных организаций и обустройство прилегающих к ним территорий сельскому поселению Зубовское</t>
  </si>
  <si>
    <t>0320307010</t>
  </si>
  <si>
    <t>Расходы на проведение текущего ремонта зданий и сооружений общеобразовательных организаций и обустройство прилегающих к ним территорий сельскому поселению Нудольское</t>
  </si>
  <si>
    <t>0320308010</t>
  </si>
  <si>
    <t>Расходы на проведение текущего ремонта зданий и сооружений общеобразовательных организаций и обустройство прилегающих к ним территорий сельскому поселению Петровское</t>
  </si>
  <si>
    <t>0320309010</t>
  </si>
  <si>
    <t>Основное мероприятие "Создание и развитие в общеобразовательных организациях Московской области условий для ликвидации второй смены"</t>
  </si>
  <si>
    <t>0320500000</t>
  </si>
  <si>
    <t>Бюджетные инвестиции в объекты капитального строительства  собственности муниципальных образований</t>
  </si>
  <si>
    <t>0320540000</t>
  </si>
  <si>
    <t>Основное мероприятие "Строительство (реконструкция, капитальный ремонт, приобретение, монтаж и ввод в эксплуатацию) объектов водоснабжения станции водоочистки"</t>
  </si>
  <si>
    <t>1010100000</t>
  </si>
  <si>
    <t>Установка систем видеонаблюдения</t>
  </si>
  <si>
    <t>0810501010</t>
  </si>
  <si>
    <t>Основное мероприятие "Профилактика наркомании и токсикомании"</t>
  </si>
  <si>
    <t>0810700000</t>
  </si>
  <si>
    <t>Реализация комплекса тематических мероприятий по формированию у подростков негативного отношения к потреблению психоактивных веществ  и проведение пропаганды здорового образа жизни</t>
  </si>
  <si>
    <t>0810701010</t>
  </si>
  <si>
    <t>Высшее и послевузовское профессиональное образование</t>
  </si>
  <si>
    <t>0706</t>
  </si>
  <si>
    <t>0330400000</t>
  </si>
  <si>
    <t>Расходы за счет субвенции на реализацию мер социальной поддержки и социального обеспечения детей-сирот и детей, оставшихся без попечения родителей, лиц из их числа, лиц, потерявших в период обучения обоих родителей или единственного родителя, обучающихся по очной форме обучения в муниципальных и частных образовательных организациях высшего образования в Московской области</t>
  </si>
  <si>
    <t>0330462060</t>
  </si>
  <si>
    <t>Пособия, компенсации и иные социальные выплаты гражданам, кроме публичных нормативных обязательств</t>
  </si>
  <si>
    <t>321</t>
  </si>
  <si>
    <t>Молодежная политика и оздоровление детей</t>
  </si>
  <si>
    <t>0707</t>
  </si>
  <si>
    <t>Подпрограмма "Развитие системы отдыха и оздоровления детей"</t>
  </si>
  <si>
    <t>0430000000</t>
  </si>
  <si>
    <t>Основное мероприятие "Организация отдыха детей в каникулярное время"</t>
  </si>
  <si>
    <t>0430100000</t>
  </si>
  <si>
    <t>Расходы за счет субсидии на  мероприятия  по организации отдыха детей в каникулярное время</t>
  </si>
  <si>
    <t>0430162190</t>
  </si>
  <si>
    <t>Расходы за счет местного бюджета на  мероприятия  по организации отдыха детей в каникулярное время</t>
  </si>
  <si>
    <t>04301S1010</t>
  </si>
  <si>
    <t>Муниципальная программа "Физическая культура, спорт и молодежная политика городского округа Клин" на 2017-2021 годы</t>
  </si>
  <si>
    <t>0500000000</t>
  </si>
  <si>
    <t>Подпрограмма "Молодое поколение"</t>
  </si>
  <si>
    <t>0520000000</t>
  </si>
  <si>
    <t>Основное мероприятие "Создание условий для укрепления социальной ответственности, профессионального самоопределения, трудовой и социальной адаптации молодежи"</t>
  </si>
  <si>
    <t>0520100000</t>
  </si>
  <si>
    <t>0520101010</t>
  </si>
  <si>
    <t>Обеспечение деятельности учреждений по молодежной политике за счет межбюджетных трансфертов городского поселения Клин</t>
  </si>
  <si>
    <t>0520102010</t>
  </si>
  <si>
    <t>Основное мероприятие "Содействие патриотическому и духовно-нравственному воспитанию молодежи, поддержки талантливой молодежи, молодежных социально-значимых инициатив"</t>
  </si>
  <si>
    <t>0520200000</t>
  </si>
  <si>
    <t>Мероприятия в сфере молодежной политики за счет межбюджетных трансфертов городского поселения Клин</t>
  </si>
  <si>
    <t>0520202010</t>
  </si>
  <si>
    <t>0810401030</t>
  </si>
  <si>
    <t>0810701030</t>
  </si>
  <si>
    <t>0810800000</t>
  </si>
  <si>
    <t>Выпуск буклетов о проблеме наркомании и токсикомании</t>
  </si>
  <si>
    <t>0810801010</t>
  </si>
  <si>
    <t>Другие вопросы в области образования</t>
  </si>
  <si>
    <t>0709</t>
  </si>
  <si>
    <t>Муниципальная программа "Здоровье населения городского округа Клин на 2017-2021 годы"</t>
  </si>
  <si>
    <t>0100000000</t>
  </si>
  <si>
    <t>Подпрограмма "Профилактика заболеваний и формирование здорового образа жизни. Развитие первичной медико-санитарной помощи"</t>
  </si>
  <si>
    <t>0110000000</t>
  </si>
  <si>
    <t>0110100000</t>
  </si>
  <si>
    <t>Профилактика природно-очаговых заболеваний</t>
  </si>
  <si>
    <t>0110101040</t>
  </si>
  <si>
    <t>Основное мероприятие "Управление средствами резервного фонда Администрации городского округа Клин"</t>
  </si>
  <si>
    <t>1230200000</t>
  </si>
  <si>
    <t>Финансовое обеспечение непредвиденных расходов бюджета городского округа Клин</t>
  </si>
  <si>
    <t>1230201010</t>
  </si>
  <si>
    <t>Другие общегосударственные вопросы</t>
  </si>
  <si>
    <t>0113</t>
  </si>
  <si>
    <t>Подпрограмма "Формирование комфортной (безбарьерной) среды жизнедеятельности для инвалидов и других маломобильных групп населения"</t>
  </si>
  <si>
    <t>0420000000</t>
  </si>
  <si>
    <t>Основное мероприятие "Формирование комфортной (безбарьерной) среды жизнедеятельности для инвалидов и других маломобильных групп населения"</t>
  </si>
  <si>
    <t>0420100000</t>
  </si>
  <si>
    <t>Обустройство мест специальной парковки на дворовых территориях и автостоянках для спецтранспорта инвалидов</t>
  </si>
  <si>
    <t>0420101040</t>
  </si>
  <si>
    <t>Подпрограмма "Развитие имущественного комплекса"</t>
  </si>
  <si>
    <t>1210000000</t>
  </si>
  <si>
    <t>Основное мероприятие "Осуществление работ, направленных на повышение эффективности использования, распоряжения имуществом и земельными ресурсами""</t>
  </si>
  <si>
    <t>1210100000</t>
  </si>
  <si>
    <t>Выполнение землеустроительных работ (услуги по межеванию земельных участков, услуги по описанию границ и установлению границ земельных участков, оценка и другое), в том числе формирование земельных участков для предоставления их многодетным семьям</t>
  </si>
  <si>
    <t>1210101010</t>
  </si>
  <si>
    <t>Выполнение работ по технической инвентаризации объектов недвижимости, изготовлению технических планов, паспортов, техническому учету правоустанавливающих документов, оценка и другое</t>
  </si>
  <si>
    <t>1210101020</t>
  </si>
  <si>
    <t>Ремонт муниципальных зданий, помещений, входящих в состав муниципальной казны</t>
  </si>
  <si>
    <t>1210101030</t>
  </si>
  <si>
    <t>Оплата коммунальных услуг в зданиях (помещениях), входящих в состав муниципальной казны, и услуг по содержанию и обслуживанию зданий (помещений), сооружений</t>
  </si>
  <si>
    <t>1210101040</t>
  </si>
  <si>
    <t>Расходы на проведение районных мероприятий, направленных на создание механизмов мотивации педагогов к повышению качества работы и непрерывному профессиональному развитию</t>
  </si>
  <si>
    <t>0320401110</t>
  </si>
  <si>
    <t>Основное мероприятие "Развитие системы конкурсных мероприятий, направленных на выявление и поддержку талантливых детей и молодежи"</t>
  </si>
  <si>
    <t>0330200000</t>
  </si>
  <si>
    <t>Создание условий для выявления и развития талантов детей</t>
  </si>
  <si>
    <t>0330201100</t>
  </si>
  <si>
    <t>0340000000</t>
  </si>
  <si>
    <t>Основное мероприятие "Создание условий для реализации полномочий органов местного самоуправления в сфере образования"</t>
  </si>
  <si>
    <t>0340100000</t>
  </si>
  <si>
    <t>Расходы на обеспечение деятельности Управления образования</t>
  </si>
  <si>
    <t>0340104000</t>
  </si>
  <si>
    <t>Основное мероприятие "Финансовое обеспечение деятельности прочих организаций, осуществляющих методическое, информационное, бухгалтерское и хозяйственное обслуживание"</t>
  </si>
  <si>
    <t>0340200000</t>
  </si>
  <si>
    <t>Обеспечение деятельности подведомственных учреждений - методическая работа</t>
  </si>
  <si>
    <t>0340201010</t>
  </si>
  <si>
    <t>Обеспечение деятельности подведомственных учреждений - хозяйственное обслуживание</t>
  </si>
  <si>
    <t>0340201020</t>
  </si>
  <si>
    <t>Обеспечение деятельности подведомственных учреждений - централизованная бухгалтерия</t>
  </si>
  <si>
    <t>0340201030</t>
  </si>
  <si>
    <t>Оборудование объектов образования</t>
  </si>
  <si>
    <t>0810101020</t>
  </si>
  <si>
    <t>0810600000</t>
  </si>
  <si>
    <t>Круглые столы, конференции, семинары</t>
  </si>
  <si>
    <t>0810601010</t>
  </si>
  <si>
    <t>КУЛЬТУРА, КИНЕМАТОГРАФИЯ</t>
  </si>
  <si>
    <t>0800</t>
  </si>
  <si>
    <t>Культура</t>
  </si>
  <si>
    <t>0801</t>
  </si>
  <si>
    <t>Муниципальная программа "Поддержка и развитие учреждений культуры в городском округе Клин" на 2017-2021 годы</t>
  </si>
  <si>
    <t>0200000000</t>
  </si>
  <si>
    <t>Подпрограмма "Сохранение культурного наследия. Музейно-выставочная работа"</t>
  </si>
  <si>
    <t>0210000000</t>
  </si>
  <si>
    <t>Основное мероприятие  "Обеспечение выполнения функций муниципальных музеев""</t>
  </si>
  <si>
    <t>0210100000</t>
  </si>
  <si>
    <t>Обеспечение деятельности подведомственных учреждений - музеи и  выставки</t>
  </si>
  <si>
    <t>0210101010</t>
  </si>
  <si>
    <t>Обеспечение деятельности подведомственных учреждений (музеи) за счет межбюджетных трансфертов от городского поселения Клин</t>
  </si>
  <si>
    <t>0210102010</t>
  </si>
  <si>
    <t>Расходы за счет субсидии на повышение заработной платы работникам муниципальных учреждений в сфере культуры</t>
  </si>
  <si>
    <t>0210160440</t>
  </si>
  <si>
    <t>Расходы на софинансирование субсидии на повышение заработной платы работникам муниципальных учреждений в сфере культуры</t>
  </si>
  <si>
    <t>02101S1060</t>
  </si>
  <si>
    <t>Подпрограмма "Развитие библиотечного дела"</t>
  </si>
  <si>
    <t>0220000000</t>
  </si>
  <si>
    <t>Основное мероприятие "Организация библиотечного обслуживания населения муниципальными библиотеками"</t>
  </si>
  <si>
    <t>0220100000</t>
  </si>
  <si>
    <t>Обеспечение деятельности подведомственных учреждений - библиотеки</t>
  </si>
  <si>
    <t>0220101010</t>
  </si>
  <si>
    <t>Обеспечение деятельности подведомственных учреждений (библиотеки) за счет межбюджетных трансфертов от городского поселения Клин</t>
  </si>
  <si>
    <t>0220102010</t>
  </si>
  <si>
    <t>0220160440</t>
  </si>
  <si>
    <t>02201S1060</t>
  </si>
  <si>
    <t>Подпрограмма "Содействие развитию самодеятельного творчества и поддержка основных форм культурно-досуговой деятельности"</t>
  </si>
  <si>
    <t>0230000000</t>
  </si>
  <si>
    <t>Основное мероприятие " Оказание муниципальных услуг (выполнение работ) по обеспечению условий для развития народной традиционной культуры и любительских коллективов художественного творчества"</t>
  </si>
  <si>
    <t>0230100000</t>
  </si>
  <si>
    <t>Обеспечение деятельности подведомственных учреждений - клубы</t>
  </si>
  <si>
    <t>0230101010</t>
  </si>
  <si>
    <t>Обеспечение деятельности подведомственных учреждений (клубы) за счет межбюджетных трансфертов от городского поселения Клин</t>
  </si>
  <si>
    <t>0230102010</t>
  </si>
  <si>
    <t>Мероприятия в сфере культуры за счет межбюджетных трансфертов от городского поселения Клин</t>
  </si>
  <si>
    <t>0230102020</t>
  </si>
  <si>
    <t xml:space="preserve">Расходы за счет субсидии на государственную поддержку частных дошкольных образовательных организаций в Московской области с целью возмещения расходов на присмотр и уход, содержание имущества и арендную плату за использование помещений </t>
  </si>
  <si>
    <t>0310262330</t>
  </si>
  <si>
    <t>Расходы за счет местного бюджета на государственную поддержку частных детских садов с целью возмещения расходов на присмотр и уход, содержание имущества и арендную плату за использование помещений</t>
  </si>
  <si>
    <t>03102S1030</t>
  </si>
  <si>
    <t>Основное мероприятие "Обеспечение реализации федерального государственного образовательного стандарта дошкольного образования"</t>
  </si>
  <si>
    <t>0310300000</t>
  </si>
  <si>
    <t>1320262680</t>
  </si>
  <si>
    <t>13202S1020</t>
  </si>
  <si>
    <t>Исполнение судебных актов Российской Федерации и мировых соглашений по возмещению причиненного вреда</t>
  </si>
  <si>
    <t>Подпрограмма "Переселение граждан из многоквартирных жилых домов, признанных аварийными, в установленном законодательством порядке"</t>
  </si>
  <si>
    <t>0920000000</t>
  </si>
  <si>
    <t>0920100000</t>
  </si>
  <si>
    <t>0920109602</t>
  </si>
  <si>
    <t>Осуществление строительного контроля над объектами</t>
  </si>
  <si>
    <t>Осуществление строительного контроля за счет межбюджетные трансферты от городского поселения Клин</t>
  </si>
  <si>
    <t>Выполнение проектных работ и экспертиза сметной документации на ремонт и реконструкцию сетей наружного освещения за счет межбюджетных трансфертов от городского поселения Клин</t>
  </si>
  <si>
    <t>Мероприятия по содержанию и ремонту сетей уличного освещения  в рамках муниципального задания муниципальное бюджетное учреждение городского округа Клин "Городское хозяйство" за счет межбюджетных трансфертов от городского поселения Клин</t>
  </si>
  <si>
    <t>Расходы за счёт субвенции на мероприятия по организации предоставления гражданам Российской Федерации, имеющим место жительства в Московской области, субсидий на оплату жилого помещения и коммунальных услуг</t>
  </si>
  <si>
    <t>Основное мероприятие "Совершенствование системы предоставления государственных и муниципальных услуг по принципу одного окна"</t>
  </si>
  <si>
    <t>Расходы за счет субсидии из бюджета Московской области на обеспечение мероприятий по переселению граждан из аварийного жилищного фонда</t>
  </si>
  <si>
    <t>Расходы на организацию деятельности многофункционального центра на предоставление государственных и муниципальных услуг по приему и обработке заявлений о включении избирателей, участников референдума в список избирателей (софинансирование из местного бюджета)</t>
  </si>
  <si>
    <t>Основное мероприятие "Создание запасов материально-технических, продовольственных, медицинских и иных средств для целей гражданской обороны"</t>
  </si>
  <si>
    <t>Основное мероприятие "Переселение  граждан из многоквартирных жилых домов, признанных аварийными"</t>
  </si>
  <si>
    <t>Расходы за счет субвенции на создание административных комиссий, уполномоченных рассматривать дела об административных правонарушениях в сфере благоустройства</t>
  </si>
  <si>
    <t>Приобретение прав использования на рабочих местах работников органов местного самоуправления прикладного программного обеспечения, включая специализированные программные продукты, а также обновления к ним и права доступа к справочным и информационным банкам данных за счет межбюджетных трансфертов от городского поселения Клин</t>
  </si>
  <si>
    <t xml:space="preserve">Исполнение судебных актов </t>
  </si>
  <si>
    <t>к решению Совета депутатов городского округа Клин</t>
  </si>
  <si>
    <t xml:space="preserve">" О внесении изменений в решение Совета депутатов  Клинского муниципального района </t>
  </si>
  <si>
    <t>Пособия, компенсации, меры социальной поддержки по публичным нормативным обязательствам</t>
  </si>
  <si>
    <t>Основное мероприятие "Обеспечение нормативных качеств эксплуатируемых  дорог общего пользования"</t>
  </si>
  <si>
    <t>Расходы за счет субсидии из бюджета Московской области на капитальный ремонт и ремонт автомобильных дорог общего пользования местного значения</t>
  </si>
  <si>
    <t>Расходы за счет субсидии из бюджета Московской области на организацию деятельности многофункциональных центров предоставления государственных и муниципальных услуг, действующих на территории Московской области, по приему и обработке заявлений о включении избирателей, участников референдума в список избирателей, участников референдума по месту нахождения и направлению соответствующей информации в территориальные избирательные комиссии</t>
  </si>
  <si>
    <t>Расходы за счет субсидии из бюджета Московской области на дооснащение материально-техническими средствами, приобретение программно-технических комплексов для оформления паспортов гражданина Российской Федерации, удостоверяющих личность гражданина Российской Федерации за пределами территории Российской Федерации в Многофункциональном центре</t>
  </si>
  <si>
    <t>Взносы по обязательному социальному страхованию на выплаты денежного содержания и иные выплаты
работникам государственных (муниципальных) органов</t>
  </si>
  <si>
    <t>Мероприятия по капитальному ремонту муниципального жилищного фонда за счет межбюджетных трансфертов от городского поселения Решетниково</t>
  </si>
  <si>
    <t>Погашение кредиторской задолженности за счет возврата остатков субсидии из бюджета Московской области за  2017 год на реконструкцию и строительство объектов водоснабжения, водоотведения (межбюджетные трансферты от городского поселения Высоковск)</t>
  </si>
  <si>
    <t>Дооснащение материально-техническими средствами, приобретение программно-технических комплексов для оформления паспортов гражданина Российской Федерации, удостоверяющих личность гражданина Российской Федерации за пределами территории Российской Федерации в Многофункциональном центре (софинансирование из местного бюджета)</t>
  </si>
  <si>
    <t>0510104400</t>
  </si>
  <si>
    <t>Расходы за счёт иных межбюджетных трансфертов на реализацию дополнительных мероприятий по развитию жилищно-коммунального хозяйства и социально-культурной сферы</t>
  </si>
  <si>
    <t>0530104400</t>
  </si>
  <si>
    <t>0320305010</t>
  </si>
  <si>
    <t>Расходы на проведение текущего ремонта зданий и сооружений общеобразовательных организаций и обустройство прилегающих к ним территорий сельскому поселению Воздвиженское</t>
  </si>
  <si>
    <t>Погашение кредиторской задолженности за счет возврата остатка субсидии на 2017 год из бюджета Московской области на капитальные вложения в объекты общественной инфраструктуры в целях обеспечения рационального использования топливно-энергетических ресурсов</t>
  </si>
  <si>
    <t>0330364280</t>
  </si>
  <si>
    <t>Приложение №5</t>
  </si>
  <si>
    <t>Информирование жителей  района о деятельности органов местного самоуправления путем изготовления и распространения (вещания) на территории муниципального образования радиопрограммы за счет межбюджетных трансфертов от городского поселения Клин</t>
  </si>
  <si>
    <t>Информирование жителей о деятельности органов местного самоуправления путем размещения материалов в электронных СМИ, распространяемых в сети Интернет за счет межбюджетных трансфертов от городского поселения Клин</t>
  </si>
  <si>
    <t>Информирование населения об основных событиях социально-экономических событиях муниципального образования, а также деятельности органов местного самоуправления посредством наружной рекламы  за счет межбюджетных трансфертов от городского поселения Клин</t>
  </si>
  <si>
    <t>Оформление наружного информационного пространства городского округа Клин в соответствии с постановлением Правительства Московской области от 21.05.2014 №363/16 за счет межбюджетных трансфертов от городского поселения Клин</t>
  </si>
  <si>
    <t>Расходы на подготовку и обучение населения района в области гражданской обороны, создание, содержание  и организацию деятельности курсов гражданской обороны муниципального образования, учебных консультационных пунктов (УКП)</t>
  </si>
  <si>
    <t>Разработка и корректировка документов по гражданской обороне</t>
  </si>
  <si>
    <t>Контроль качества работ по ремонту линий наружного освещения на дворовых территориях за счет межбюджетных трансфертов от городского поселения Клин</t>
  </si>
  <si>
    <t>Ремонт линий наружного освещения на дворовых территориях за счет межбюджетных трансфертов от городского поселения Клин</t>
  </si>
  <si>
    <t>Взносы по обязательному социальному страхованию на выплаты денежного содержания и иные выплаты работникам государственных (муниципальных) органов</t>
  </si>
  <si>
    <t>Муниципальная программа "Развитие системы информирования населения  о деятельности органов местного самоуправления " на 2017-2021 годы</t>
  </si>
  <si>
    <t>05301S1020</t>
  </si>
  <si>
    <t>Расходы на софинансирование субсидии на реализацию мероприятия приобретение и установка площадки для сдачи нормативов комплекса ГТО</t>
  </si>
  <si>
    <t xml:space="preserve">Расходы на проведение текущего и капитального ремонта зданий и сооружений общеобразовательных организаций </t>
  </si>
  <si>
    <t>Прочая закупка товаров, работ и услуг</t>
  </si>
  <si>
    <t xml:space="preserve">Прочая закупка товаров, работ и услуг </t>
  </si>
  <si>
    <t xml:space="preserve">Погашение кредиторской задолженности муниципальных унитарных предприятий для завершения процедуры их ликвидации </t>
  </si>
  <si>
    <t>0840102040</t>
  </si>
  <si>
    <t>Создание защитных противопожарных полос методом скашивания и вспашки в населенных пунктах за счет межбюджетных трансфертов от городского поселения Клин</t>
  </si>
  <si>
    <t>Контроль качества ремонта автомобильных дорог общего пользования за счет городского поселения Клин</t>
  </si>
  <si>
    <t>Расходы за счет субвенции из бюджета Московской области  на осуществление государственных полномочий Московской области в области земельных отношений в соответствии с Законом МО № 175/2017-ОЗ</t>
  </si>
  <si>
    <t>Обеспечение деятельности муниципального казенного учреждения "Центр обеспечения деятельности организаций бюджетной сферы и органов местного самоуправления городского округа Клин"</t>
  </si>
  <si>
    <t>Информирование жителей  района о деятельности органов местного самоуправления путем изготовления и распространения (вещания) на территории муниципального образования телепередач в рамках муниципального задания муниципального автономного учреждения "Телевидение "Поиск"</t>
  </si>
  <si>
    <r>
      <t xml:space="preserve">от </t>
    </r>
    <r>
      <rPr>
        <u/>
        <sz val="12"/>
        <rFont val="Times New Roman"/>
        <family val="1"/>
        <charset val="204"/>
      </rPr>
      <t>26.03.2018</t>
    </r>
    <r>
      <rPr>
        <sz val="12"/>
        <rFont val="Times New Roman"/>
        <family val="1"/>
        <charset val="204"/>
      </rPr>
      <t xml:space="preserve"> № </t>
    </r>
    <r>
      <rPr>
        <u/>
        <sz val="12"/>
        <rFont val="Times New Roman"/>
        <family val="1"/>
        <charset val="204"/>
      </rPr>
      <t>4/10</t>
    </r>
  </si>
  <si>
    <r>
      <t xml:space="preserve">от </t>
    </r>
    <r>
      <rPr>
        <u/>
        <sz val="12"/>
        <rFont val="Times New Roman"/>
        <family val="1"/>
        <charset val="204"/>
      </rPr>
      <t>15.12.2017</t>
    </r>
    <r>
      <rPr>
        <sz val="12"/>
        <rFont val="Times New Roman"/>
        <family val="1"/>
        <charset val="204"/>
      </rPr>
      <t xml:space="preserve">г.  № </t>
    </r>
    <r>
      <rPr>
        <u/>
        <sz val="12"/>
        <rFont val="Times New Roman"/>
        <family val="1"/>
        <charset val="204"/>
      </rPr>
      <t xml:space="preserve">3/73 </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</si>
</sst>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27" x14ac:knownFonts="1">
    <font>
      <sz val="10"/>
      <name val="Arial"/>
      <charset val="1"/>
    </font>
    <font>
      <b/>
      <sz val="11"/>
      <color indexed="55"/>
      <name val="Arial"/>
      <family val="2"/>
      <charset val="204"/>
    </font>
    <font>
      <b/>
      <sz val="10"/>
      <name val="Arial"/>
      <family val="2"/>
      <charset val="204"/>
    </font>
    <font>
      <sz val="10"/>
      <color indexed="55"/>
      <name val="Arial"/>
      <family val="2"/>
      <charset val="204"/>
    </font>
    <font>
      <sz val="8"/>
      <name val="Arial"/>
      <family val="2"/>
      <charset val="204"/>
    </font>
    <font>
      <sz val="8"/>
      <color indexed="55"/>
      <name val="Arial"/>
      <family val="2"/>
      <charset val="204"/>
    </font>
    <font>
      <b/>
      <sz val="8"/>
      <color indexed="55"/>
      <name val="Arial"/>
      <family val="2"/>
      <charset val="204"/>
    </font>
    <font>
      <b/>
      <sz val="8"/>
      <color indexed="55"/>
      <name val="Arial"/>
      <family val="2"/>
      <charset val="204"/>
    </font>
    <font>
      <sz val="8"/>
      <color indexed="55"/>
      <name val="Arial"/>
      <family val="2"/>
      <charset val="204"/>
    </font>
    <font>
      <sz val="10"/>
      <name val="Arial"/>
      <family val="2"/>
      <charset val="204"/>
    </font>
    <font>
      <sz val="7"/>
      <name val="Arial"/>
      <family val="2"/>
      <charset val="204"/>
    </font>
    <font>
      <sz val="8"/>
      <color indexed="55"/>
      <name val="Arial"/>
      <family val="2"/>
      <charset val="204"/>
    </font>
    <font>
      <sz val="8"/>
      <name val="Arial"/>
      <family val="2"/>
      <charset val="204"/>
    </font>
    <font>
      <sz val="8"/>
      <color indexed="55"/>
      <name val="Arial"/>
      <family val="2"/>
      <charset val="204"/>
    </font>
    <font>
      <sz val="7"/>
      <name val="Arial"/>
      <family val="2"/>
      <charset val="204"/>
    </font>
    <font>
      <sz val="10"/>
      <color indexed="55"/>
      <name val="Arial"/>
      <family val="2"/>
      <charset val="204"/>
    </font>
    <font>
      <sz val="8"/>
      <name val="Arial"/>
      <family val="2"/>
      <charset val="204"/>
    </font>
    <font>
      <sz val="8"/>
      <color indexed="55"/>
      <name val="Arial"/>
      <family val="2"/>
      <charset val="204"/>
    </font>
    <font>
      <sz val="8"/>
      <name val="Arial"/>
      <family val="2"/>
      <charset val="204"/>
    </font>
    <font>
      <sz val="8"/>
      <name val="Arial"/>
      <family val="2"/>
      <charset val="204"/>
    </font>
    <font>
      <sz val="12"/>
      <name val="Times New Roman"/>
      <family val="1"/>
      <charset val="204"/>
    </font>
    <font>
      <b/>
      <sz val="12"/>
      <name val="Times New Roman"/>
      <family val="1"/>
      <charset val="204"/>
    </font>
    <font>
      <sz val="12"/>
      <color indexed="55"/>
      <name val="Times New Roman"/>
      <family val="1"/>
      <charset val="204"/>
    </font>
    <font>
      <b/>
      <sz val="12"/>
      <color indexed="55"/>
      <name val="Times New Roman"/>
      <family val="1"/>
      <charset val="204"/>
    </font>
    <font>
      <u/>
      <sz val="12"/>
      <name val="Times New Roman"/>
      <family val="1"/>
      <charset val="204"/>
    </font>
    <font>
      <sz val="8"/>
      <name val="Arial"/>
      <family val="2"/>
      <charset val="204"/>
    </font>
    <font>
      <i/>
      <sz val="12"/>
      <color indexed="55"/>
      <name val="Times New Roman"/>
      <family val="1"/>
      <charset val="204"/>
    </font>
  </fonts>
  <fills count="14">
    <fill>
      <patternFill patternType="none"/>
    </fill>
    <fill>
      <patternFill patternType="gray125"/>
    </fill>
    <fill>
      <patternFill patternType="solid">
        <fgColor indexed="35"/>
        <bgColor indexed="18"/>
      </patternFill>
    </fill>
    <fill>
      <patternFill patternType="solid">
        <fgColor indexed="23"/>
        <bgColor indexed="14"/>
      </patternFill>
    </fill>
    <fill>
      <patternFill patternType="solid">
        <fgColor indexed="14"/>
        <bgColor indexed="18"/>
      </patternFill>
    </fill>
    <fill>
      <patternFill patternType="solid">
        <fgColor indexed="14"/>
        <bgColor indexed="64"/>
      </patternFill>
    </fill>
    <fill>
      <patternFill patternType="solid">
        <fgColor rgb="FFFFF176"/>
        <bgColor rgb="FFFFEBEE"/>
      </patternFill>
    </fill>
    <fill>
      <patternFill patternType="solid">
        <fgColor rgb="FFE0F2F1"/>
        <bgColor rgb="FFCCFFFF"/>
      </patternFill>
    </fill>
    <fill>
      <patternFill patternType="solid">
        <fgColor rgb="FFB2DFDB"/>
        <bgColor rgb="FFC0C0C0"/>
      </patternFill>
    </fill>
    <fill>
      <patternFill patternType="solid">
        <fgColor rgb="FFFFEBEE"/>
        <bgColor rgb="FFFFFFFF"/>
      </patternFill>
    </fill>
    <fill>
      <patternFill patternType="solid">
        <fgColor rgb="FFFFCDD2"/>
        <bgColor rgb="FFFFEBEE"/>
      </patternFill>
    </fill>
    <fill>
      <patternFill patternType="solid">
        <fgColor rgb="FFEF9A9A"/>
        <bgColor rgb="FFE57373"/>
      </patternFill>
    </fill>
    <fill>
      <patternFill patternType="solid">
        <fgColor rgb="FFE57373"/>
        <bgColor rgb="FFEF9A9A"/>
      </patternFill>
    </fill>
    <fill>
      <patternFill patternType="solid">
        <fgColor rgb="FFD1C4E9"/>
        <bgColor rgb="FFC0C0C0"/>
      </patternFill>
    </fill>
  </fills>
  <borders count="46">
    <border>
      <left/>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top/>
      <bottom/>
      <diagonal/>
    </border>
    <border>
      <left/>
      <right style="thin">
        <color indexed="64"/>
      </right>
      <top/>
      <bottom/>
      <diagonal/>
    </border>
    <border>
      <left style="medium">
        <color indexed="64"/>
      </left>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s>
  <cellStyleXfs count="9">
    <xf numFmtId="0" fontId="0" fillId="0" borderId="0"/>
    <xf numFmtId="0" fontId="8" fillId="6" borderId="1" applyNumberFormat="0" applyFont="0" applyBorder="0" applyAlignment="0" applyProtection="0">
      <alignment horizontal="center" wrapText="1"/>
    </xf>
    <xf numFmtId="0" fontId="8" fillId="7" borderId="2" applyNumberFormat="0" applyFont="0" applyBorder="0" applyAlignment="0" applyProtection="0">
      <alignment horizontal="center" wrapText="1"/>
    </xf>
    <xf numFmtId="0" fontId="8" fillId="8" borderId="2" applyNumberFormat="0" applyFont="0" applyBorder="0" applyAlignment="0" applyProtection="0">
      <alignment horizontal="center" wrapText="1"/>
    </xf>
    <xf numFmtId="0" fontId="8" fillId="9" borderId="2" applyNumberFormat="0" applyFont="0" applyBorder="0" applyAlignment="0" applyProtection="0">
      <alignment horizontal="center" wrapText="1"/>
    </xf>
    <xf numFmtId="0" fontId="8" fillId="10" borderId="2" applyNumberFormat="0" applyFont="0" applyBorder="0" applyAlignment="0" applyProtection="0">
      <alignment horizontal="center" wrapText="1"/>
    </xf>
    <xf numFmtId="0" fontId="4" fillId="11" borderId="2" applyNumberFormat="0" applyFont="0" applyBorder="0" applyAlignment="0" applyProtection="0">
      <alignment horizontal="center" wrapText="1"/>
    </xf>
    <xf numFmtId="0" fontId="8" fillId="12" borderId="2" applyNumberFormat="0" applyFont="0" applyBorder="0" applyAlignment="0" applyProtection="0">
      <alignment horizontal="center" wrapText="1"/>
    </xf>
    <xf numFmtId="0" fontId="8" fillId="13" borderId="3" applyNumberFormat="0" applyFont="0" applyBorder="0" applyAlignment="0" applyProtection="0">
      <alignment horizontal="center" wrapText="1"/>
    </xf>
  </cellStyleXfs>
  <cellXfs count="338">
    <xf numFmtId="0" fontId="0" fillId="0" borderId="0" xfId="0"/>
    <xf numFmtId="0" fontId="1" fillId="0" borderId="0" xfId="0" applyFont="1" applyAlignment="1">
      <alignment horizontal="center"/>
    </xf>
    <xf numFmtId="0" fontId="3" fillId="0" borderId="0" xfId="0" applyFont="1" applyAlignment="1">
      <alignment horizontal="center"/>
    </xf>
    <xf numFmtId="0" fontId="3" fillId="0" borderId="0" xfId="0" applyFont="1" applyAlignment="1">
      <alignment horizontal="left"/>
    </xf>
    <xf numFmtId="0" fontId="5" fillId="4" borderId="0" xfId="0" applyFont="1" applyFill="1" applyAlignment="1">
      <alignment horizontal="center"/>
    </xf>
    <xf numFmtId="0" fontId="7" fillId="0" borderId="4" xfId="0" applyFont="1" applyBorder="1" applyAlignment="1">
      <alignment horizontal="center"/>
    </xf>
    <xf numFmtId="0" fontId="7" fillId="0" borderId="5" xfId="0" applyFont="1" applyBorder="1" applyAlignment="1">
      <alignment horizontal="center"/>
    </xf>
    <xf numFmtId="0" fontId="5" fillId="4" borderId="0" xfId="0" applyFont="1" applyFill="1" applyBorder="1" applyAlignment="1">
      <alignment horizontal="center"/>
    </xf>
    <xf numFmtId="0" fontId="7" fillId="4" borderId="0" xfId="0" applyFont="1" applyFill="1" applyBorder="1" applyAlignment="1">
      <alignment horizontal="center"/>
    </xf>
    <xf numFmtId="0" fontId="7" fillId="0" borderId="0" xfId="0" applyFont="1" applyBorder="1" applyAlignment="1">
      <alignment horizontal="center"/>
    </xf>
    <xf numFmtId="0" fontId="5" fillId="4" borderId="0" xfId="0" applyFont="1" applyFill="1" applyBorder="1" applyAlignment="1"/>
    <xf numFmtId="0" fontId="5" fillId="4" borderId="0" xfId="0" applyFont="1" applyFill="1" applyAlignment="1"/>
    <xf numFmtId="0" fontId="5" fillId="0" borderId="0" xfId="0" applyFont="1" applyAlignment="1"/>
    <xf numFmtId="0" fontId="8" fillId="0" borderId="6" xfId="0" applyFont="1" applyBorder="1" applyAlignment="1">
      <alignment horizontal="center" wrapText="1"/>
    </xf>
    <xf numFmtId="0" fontId="8" fillId="0" borderId="0" xfId="0" applyFont="1" applyAlignment="1">
      <alignment horizontal="center" wrapText="1"/>
    </xf>
    <xf numFmtId="0" fontId="8" fillId="0" borderId="6" xfId="0" applyFont="1" applyBorder="1" applyAlignment="1">
      <alignment horizontal="center"/>
    </xf>
    <xf numFmtId="0" fontId="10" fillId="0" borderId="0" xfId="0" applyFont="1"/>
    <xf numFmtId="0" fontId="4" fillId="0" borderId="0" xfId="0" applyFont="1"/>
    <xf numFmtId="4" fontId="8" fillId="2" borderId="3" xfId="0" applyNumberFormat="1" applyFont="1" applyFill="1" applyBorder="1" applyAlignment="1">
      <alignment horizontal="right" vertical="center"/>
    </xf>
    <xf numFmtId="4" fontId="8" fillId="2" borderId="7" xfId="0" applyNumberFormat="1" applyFont="1" applyFill="1" applyBorder="1" applyAlignment="1">
      <alignment horizontal="right" vertical="center"/>
    </xf>
    <xf numFmtId="4" fontId="8" fillId="8" borderId="3" xfId="3" applyNumberFormat="1" applyFont="1" applyBorder="1" applyAlignment="1">
      <alignment horizontal="right" vertical="center"/>
    </xf>
    <xf numFmtId="4" fontId="8" fillId="8" borderId="7" xfId="3" applyNumberFormat="1" applyFont="1" applyBorder="1" applyAlignment="1">
      <alignment horizontal="right" vertical="center"/>
    </xf>
    <xf numFmtId="4" fontId="8" fillId="7" borderId="7" xfId="2" applyNumberFormat="1" applyFont="1" applyBorder="1" applyAlignment="1">
      <alignment horizontal="right" vertical="center"/>
    </xf>
    <xf numFmtId="4" fontId="8" fillId="12" borderId="3" xfId="7" applyNumberFormat="1" applyFont="1" applyBorder="1" applyAlignment="1">
      <alignment horizontal="right" vertical="center"/>
    </xf>
    <xf numFmtId="4" fontId="8" fillId="12" borderId="7" xfId="7" applyNumberFormat="1" applyFont="1" applyBorder="1" applyAlignment="1">
      <alignment horizontal="right" vertical="center"/>
    </xf>
    <xf numFmtId="4" fontId="8" fillId="11" borderId="3" xfId="6" applyNumberFormat="1" applyFont="1" applyBorder="1" applyAlignment="1">
      <alignment horizontal="right" vertical="center"/>
    </xf>
    <xf numFmtId="4" fontId="8" fillId="11" borderId="7" xfId="6" applyNumberFormat="1" applyFont="1" applyBorder="1" applyAlignment="1">
      <alignment horizontal="right" vertical="center"/>
    </xf>
    <xf numFmtId="4" fontId="8" fillId="10" borderId="3" xfId="5" applyNumberFormat="1" applyFont="1" applyBorder="1" applyAlignment="1">
      <alignment horizontal="right" vertical="center"/>
    </xf>
    <xf numFmtId="4" fontId="8" fillId="10" borderId="7" xfId="5" applyNumberFormat="1" applyFont="1" applyBorder="1" applyAlignment="1">
      <alignment horizontal="right" vertical="center"/>
    </xf>
    <xf numFmtId="4" fontId="8" fillId="9" borderId="3" xfId="4" applyNumberFormat="1" applyFont="1" applyBorder="1" applyAlignment="1">
      <alignment horizontal="right" vertical="center"/>
    </xf>
    <xf numFmtId="4" fontId="8" fillId="9" borderId="7" xfId="4" applyNumberFormat="1" applyFont="1" applyBorder="1" applyAlignment="1">
      <alignment horizontal="right" vertical="center"/>
    </xf>
    <xf numFmtId="4" fontId="8" fillId="3" borderId="3" xfId="0" applyNumberFormat="1" applyFont="1" applyFill="1" applyBorder="1" applyAlignment="1">
      <alignment horizontal="right" vertical="center"/>
    </xf>
    <xf numFmtId="4" fontId="8" fillId="3" borderId="7" xfId="0" applyNumberFormat="1" applyFont="1" applyFill="1" applyBorder="1" applyAlignment="1">
      <alignment horizontal="right" vertical="center"/>
    </xf>
    <xf numFmtId="0" fontId="8" fillId="2" borderId="3" xfId="0" applyFont="1" applyFill="1" applyBorder="1" applyAlignment="1">
      <alignment horizontal="center" vertical="center"/>
    </xf>
    <xf numFmtId="0" fontId="5" fillId="2" borderId="3" xfId="0" applyFont="1" applyFill="1" applyBorder="1" applyAlignment="1">
      <alignment horizontal="center" vertical="center"/>
    </xf>
    <xf numFmtId="0" fontId="5" fillId="8" borderId="3" xfId="3" applyFont="1" applyBorder="1" applyAlignment="1">
      <alignment horizontal="center" vertical="center"/>
    </xf>
    <xf numFmtId="0" fontId="8" fillId="8" borderId="3" xfId="3" applyFont="1" applyBorder="1" applyAlignment="1">
      <alignment horizontal="center" vertical="center"/>
    </xf>
    <xf numFmtId="0" fontId="5" fillId="7" borderId="3" xfId="2" applyFont="1" applyBorder="1" applyAlignment="1">
      <alignment horizontal="center" vertical="center"/>
    </xf>
    <xf numFmtId="0" fontId="8" fillId="7" borderId="3" xfId="2" applyFont="1" applyBorder="1" applyAlignment="1">
      <alignment horizontal="center" vertical="center"/>
    </xf>
    <xf numFmtId="0" fontId="8" fillId="12" borderId="3" xfId="7" applyFont="1" applyBorder="1" applyAlignment="1">
      <alignment horizontal="center" vertical="center"/>
    </xf>
    <xf numFmtId="0" fontId="5" fillId="12" borderId="3" xfId="7" applyFont="1" applyBorder="1" applyAlignment="1">
      <alignment horizontal="center" vertical="center"/>
    </xf>
    <xf numFmtId="0" fontId="8" fillId="11" borderId="3" xfId="6" applyFont="1" applyBorder="1" applyAlignment="1">
      <alignment horizontal="center" vertical="center"/>
    </xf>
    <xf numFmtId="0" fontId="5" fillId="11" borderId="3" xfId="6" applyFont="1" applyBorder="1" applyAlignment="1">
      <alignment horizontal="center" vertical="center"/>
    </xf>
    <xf numFmtId="0" fontId="8" fillId="10" borderId="3" xfId="5" applyFont="1" applyBorder="1" applyAlignment="1">
      <alignment horizontal="center" vertical="center"/>
    </xf>
    <xf numFmtId="0" fontId="5" fillId="10" borderId="3" xfId="5" applyFont="1" applyBorder="1" applyAlignment="1">
      <alignment horizontal="center" vertical="center"/>
    </xf>
    <xf numFmtId="0" fontId="8" fillId="9" borderId="3" xfId="4" applyFont="1" applyBorder="1" applyAlignment="1">
      <alignment horizontal="center" vertical="center"/>
    </xf>
    <xf numFmtId="0" fontId="5" fillId="9" borderId="3" xfId="4" applyFont="1" applyBorder="1" applyAlignment="1">
      <alignment horizontal="center" vertical="center"/>
    </xf>
    <xf numFmtId="0" fontId="8" fillId="3" borderId="3" xfId="0" applyFont="1" applyFill="1" applyBorder="1" applyAlignment="1">
      <alignment horizontal="center" vertical="center"/>
    </xf>
    <xf numFmtId="0" fontId="9" fillId="2" borderId="8" xfId="0" applyFont="1" applyFill="1" applyBorder="1" applyAlignment="1">
      <alignment horizontal="left" vertical="top" wrapText="1"/>
    </xf>
    <xf numFmtId="0" fontId="0" fillId="2" borderId="8" xfId="0" applyFill="1" applyBorder="1" applyAlignment="1">
      <alignment horizontal="left" vertical="top" wrapText="1"/>
    </xf>
    <xf numFmtId="0" fontId="8" fillId="8" borderId="9" xfId="3" applyFont="1" applyBorder="1" applyAlignment="1">
      <alignment horizontal="left" vertical="top" wrapText="1"/>
    </xf>
    <xf numFmtId="0" fontId="8" fillId="7" borderId="9" xfId="2" applyFont="1" applyBorder="1" applyAlignment="1">
      <alignment horizontal="left" vertical="top" wrapText="1"/>
    </xf>
    <xf numFmtId="0" fontId="5" fillId="12" borderId="9" xfId="7" applyFont="1" applyBorder="1" applyAlignment="1">
      <alignment horizontal="left" vertical="top" wrapText="1"/>
    </xf>
    <xf numFmtId="0" fontId="5" fillId="11" borderId="9" xfId="6" applyFont="1" applyBorder="1" applyAlignment="1">
      <alignment horizontal="left" vertical="top" wrapText="1"/>
    </xf>
    <xf numFmtId="0" fontId="5" fillId="10" borderId="9" xfId="5" applyFont="1" applyBorder="1" applyAlignment="1">
      <alignment horizontal="left" vertical="top" wrapText="1"/>
    </xf>
    <xf numFmtId="0" fontId="5" fillId="9" borderId="9" xfId="4" applyFont="1" applyBorder="1" applyAlignment="1">
      <alignment horizontal="left" vertical="top" wrapText="1"/>
    </xf>
    <xf numFmtId="0" fontId="5" fillId="4" borderId="0" xfId="0" applyFont="1" applyFill="1" applyAlignment="1">
      <alignment horizontal="center" vertical="center" wrapText="1"/>
    </xf>
    <xf numFmtId="0" fontId="6" fillId="4" borderId="4" xfId="0" applyFont="1" applyFill="1" applyBorder="1" applyAlignment="1">
      <alignment horizontal="center" vertical="center" wrapText="1"/>
    </xf>
    <xf numFmtId="0" fontId="6" fillId="0" borderId="4" xfId="0" applyFont="1" applyBorder="1" applyAlignment="1">
      <alignment horizontal="center" vertical="center"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0" fillId="0" borderId="0" xfId="0" applyAlignment="1">
      <alignment horizontal="center" vertical="center" wrapText="1"/>
    </xf>
    <xf numFmtId="0" fontId="0" fillId="0" borderId="0" xfId="0" applyBorder="1"/>
    <xf numFmtId="0" fontId="5" fillId="3" borderId="9" xfId="4" applyFont="1" applyFill="1" applyBorder="1" applyAlignment="1">
      <alignment horizontal="left" vertical="top" wrapText="1"/>
    </xf>
    <xf numFmtId="0" fontId="4" fillId="0" borderId="0" xfId="0" applyFont="1" applyAlignment="1">
      <alignment horizontal="center" vertical="top"/>
    </xf>
    <xf numFmtId="0" fontId="5" fillId="3" borderId="3" xfId="0" applyFont="1" applyFill="1" applyBorder="1" applyAlignment="1">
      <alignment horizontal="center" vertical="center"/>
    </xf>
    <xf numFmtId="4" fontId="5" fillId="7" borderId="3" xfId="2" applyNumberFormat="1" applyFont="1" applyBorder="1" applyAlignment="1">
      <alignment horizontal="right" vertical="center"/>
    </xf>
    <xf numFmtId="0" fontId="9" fillId="0" borderId="0" xfId="0" applyFont="1"/>
    <xf numFmtId="4" fontId="0" fillId="0" borderId="0" xfId="0" applyNumberFormat="1" applyBorder="1" applyAlignment="1">
      <alignment horizontal="right" vertical="center"/>
    </xf>
    <xf numFmtId="4" fontId="7" fillId="0" borderId="4" xfId="0" applyNumberFormat="1" applyFont="1" applyBorder="1" applyAlignment="1">
      <alignment horizontal="right" vertical="center"/>
    </xf>
    <xf numFmtId="4" fontId="7" fillId="0" borderId="5" xfId="0" applyNumberFormat="1" applyFont="1" applyBorder="1" applyAlignment="1">
      <alignment horizontal="right" vertical="center"/>
    </xf>
    <xf numFmtId="0" fontId="8" fillId="5" borderId="3" xfId="0" applyFont="1" applyFill="1" applyBorder="1" applyAlignment="1">
      <alignment horizontal="center" vertical="center"/>
    </xf>
    <xf numFmtId="49" fontId="8" fillId="5" borderId="3" xfId="0" applyNumberFormat="1" applyFont="1" applyFill="1" applyBorder="1" applyAlignment="1">
      <alignment horizontal="center" vertical="center"/>
    </xf>
    <xf numFmtId="49" fontId="5" fillId="5" borderId="3" xfId="0" applyNumberFormat="1" applyFont="1" applyFill="1" applyBorder="1" applyAlignment="1">
      <alignment horizontal="center" vertical="center"/>
    </xf>
    <xf numFmtId="4" fontId="8" fillId="5" borderId="3" xfId="0" applyNumberFormat="1" applyFont="1" applyFill="1" applyBorder="1" applyAlignment="1">
      <alignment horizontal="right" vertical="center"/>
    </xf>
    <xf numFmtId="4" fontId="8" fillId="5" borderId="7" xfId="0" applyNumberFormat="1" applyFont="1" applyFill="1" applyBorder="1" applyAlignment="1">
      <alignment horizontal="right" vertical="center"/>
    </xf>
    <xf numFmtId="0" fontId="6" fillId="0" borderId="4" xfId="0" applyFont="1" applyBorder="1" applyAlignment="1">
      <alignment horizontal="center"/>
    </xf>
    <xf numFmtId="0" fontId="5" fillId="0" borderId="10" xfId="4" applyFont="1" applyFill="1" applyBorder="1" applyAlignment="1">
      <alignment horizontal="left" vertical="top" wrapText="1"/>
    </xf>
    <xf numFmtId="0" fontId="5" fillId="0" borderId="9" xfId="4" applyFont="1" applyFill="1" applyBorder="1" applyAlignment="1">
      <alignment horizontal="left" vertical="top" wrapText="1"/>
    </xf>
    <xf numFmtId="0" fontId="13" fillId="0" borderId="0" xfId="0" applyNumberFormat="1" applyFont="1" applyFill="1" applyBorder="1" applyAlignment="1">
      <alignment horizontal="center" wrapText="1"/>
    </xf>
    <xf numFmtId="0" fontId="14" fillId="0" borderId="0" xfId="0" applyNumberFormat="1" applyFont="1" applyFill="1" applyBorder="1"/>
    <xf numFmtId="0" fontId="15" fillId="0" borderId="0" xfId="0" applyNumberFormat="1" applyFont="1" applyFill="1" applyBorder="1" applyAlignment="1">
      <alignment horizontal="center"/>
    </xf>
    <xf numFmtId="0" fontId="16" fillId="0" borderId="0" xfId="0" applyNumberFormat="1" applyFont="1" applyFill="1" applyBorder="1" applyAlignment="1">
      <alignment horizontal="center" vertical="top"/>
    </xf>
    <xf numFmtId="0" fontId="19" fillId="0" borderId="0" xfId="0" applyNumberFormat="1" applyFont="1" applyFill="1" applyBorder="1"/>
    <xf numFmtId="0" fontId="22" fillId="0" borderId="0" xfId="0" applyNumberFormat="1" applyFont="1" applyFill="1" applyBorder="1" applyAlignment="1">
      <alignment horizontal="right"/>
    </xf>
    <xf numFmtId="0" fontId="23" fillId="0" borderId="4" xfId="0" applyNumberFormat="1" applyFont="1" applyFill="1" applyBorder="1" applyAlignment="1">
      <alignment horizontal="center" vertical="center" wrapText="1"/>
    </xf>
    <xf numFmtId="0" fontId="23" fillId="0" borderId="4" xfId="0" applyNumberFormat="1" applyFont="1" applyFill="1" applyBorder="1" applyAlignment="1">
      <alignment horizontal="center"/>
    </xf>
    <xf numFmtId="0" fontId="22" fillId="0" borderId="3" xfId="2" applyNumberFormat="1" applyFont="1" applyFill="1" applyBorder="1" applyAlignment="1">
      <alignment horizontal="center" vertical="center"/>
    </xf>
    <xf numFmtId="0" fontId="22" fillId="0" borderId="3" xfId="7" applyNumberFormat="1" applyFont="1" applyFill="1" applyBorder="1" applyAlignment="1">
      <alignment horizontal="center" vertical="center"/>
    </xf>
    <xf numFmtId="0" fontId="22" fillId="0" borderId="9" xfId="5" applyNumberFormat="1" applyFont="1" applyFill="1" applyBorder="1" applyAlignment="1">
      <alignment horizontal="left" vertical="top" wrapText="1"/>
    </xf>
    <xf numFmtId="0" fontId="22" fillId="0" borderId="3" xfId="4" applyNumberFormat="1" applyFont="1" applyFill="1" applyBorder="1" applyAlignment="1">
      <alignment horizontal="center" vertical="center"/>
    </xf>
    <xf numFmtId="0" fontId="22" fillId="0" borderId="3" xfId="0" applyNumberFormat="1" applyFont="1" applyFill="1" applyBorder="1" applyAlignment="1">
      <alignment horizontal="center" vertical="center"/>
    </xf>
    <xf numFmtId="0" fontId="22" fillId="0" borderId="3" xfId="6" applyNumberFormat="1" applyFont="1" applyFill="1" applyBorder="1" applyAlignment="1">
      <alignment horizontal="center" vertical="center"/>
    </xf>
    <xf numFmtId="0" fontId="22" fillId="0" borderId="3" xfId="5" applyNumberFormat="1" applyFont="1" applyFill="1" applyBorder="1" applyAlignment="1">
      <alignment horizontal="center" vertical="center"/>
    </xf>
    <xf numFmtId="0" fontId="23" fillId="0" borderId="3" xfId="3" applyNumberFormat="1" applyFont="1" applyFill="1" applyBorder="1" applyAlignment="1">
      <alignment horizontal="center" vertical="center"/>
    </xf>
    <xf numFmtId="0" fontId="18" fillId="0" borderId="0" xfId="0" applyNumberFormat="1" applyFont="1" applyFill="1" applyBorder="1" applyAlignment="1">
      <alignment horizontal="center" vertical="top"/>
    </xf>
    <xf numFmtId="0" fontId="23" fillId="0" borderId="11" xfId="0" applyNumberFormat="1" applyFont="1" applyFill="1" applyBorder="1" applyAlignment="1">
      <alignment horizontal="center" vertical="center" wrapText="1"/>
    </xf>
    <xf numFmtId="0" fontId="23" fillId="0" borderId="11" xfId="0" applyNumberFormat="1" applyFont="1" applyFill="1" applyBorder="1" applyAlignment="1">
      <alignment horizontal="center"/>
    </xf>
    <xf numFmtId="0" fontId="22" fillId="0" borderId="8" xfId="3" applyNumberFormat="1" applyFont="1" applyFill="1" applyBorder="1" applyAlignment="1">
      <alignment horizontal="left" vertical="top" wrapText="1"/>
    </xf>
    <xf numFmtId="0" fontId="20" fillId="0" borderId="0" xfId="0" applyNumberFormat="1" applyFont="1" applyFill="1" applyBorder="1" applyAlignment="1"/>
    <xf numFmtId="164" fontId="20" fillId="0" borderId="0" xfId="0" applyNumberFormat="1" applyFont="1" applyBorder="1" applyAlignment="1"/>
    <xf numFmtId="0" fontId="21" fillId="0" borderId="0" xfId="0" applyNumberFormat="1" applyFont="1" applyFill="1" applyBorder="1" applyAlignment="1">
      <alignment wrapText="1"/>
    </xf>
    <xf numFmtId="0" fontId="21" fillId="0" borderId="0" xfId="0" applyFont="1" applyBorder="1" applyAlignment="1">
      <alignment wrapText="1"/>
    </xf>
    <xf numFmtId="0" fontId="0" fillId="0" borderId="0" xfId="0" applyAlignment="1">
      <alignment horizontal="center"/>
    </xf>
    <xf numFmtId="165" fontId="0" fillId="0" borderId="0" xfId="0" applyNumberFormat="1"/>
    <xf numFmtId="0" fontId="22" fillId="0" borderId="0" xfId="0" applyNumberFormat="1" applyFont="1" applyFill="1" applyBorder="1" applyAlignment="1">
      <alignment horizontal="center"/>
    </xf>
    <xf numFmtId="165" fontId="23" fillId="0" borderId="12" xfId="3" applyNumberFormat="1" applyFont="1" applyFill="1" applyBorder="1" applyAlignment="1">
      <alignment horizontal="right" vertical="center"/>
    </xf>
    <xf numFmtId="165" fontId="22" fillId="0" borderId="12" xfId="2" applyNumberFormat="1" applyFont="1" applyFill="1" applyBorder="1" applyAlignment="1">
      <alignment horizontal="right" vertical="center"/>
    </xf>
    <xf numFmtId="165" fontId="22" fillId="0" borderId="12" xfId="7" applyNumberFormat="1" applyFont="1" applyFill="1" applyBorder="1" applyAlignment="1">
      <alignment horizontal="right" vertical="center"/>
    </xf>
    <xf numFmtId="165" fontId="22" fillId="0" borderId="12" xfId="4" applyNumberFormat="1" applyFont="1" applyFill="1" applyBorder="1" applyAlignment="1">
      <alignment horizontal="right" vertical="center"/>
    </xf>
    <xf numFmtId="165" fontId="22" fillId="0" borderId="12" xfId="0" applyNumberFormat="1" applyFont="1" applyFill="1" applyBorder="1" applyAlignment="1">
      <alignment horizontal="right" vertical="center"/>
    </xf>
    <xf numFmtId="165" fontId="22" fillId="0" borderId="12" xfId="6" applyNumberFormat="1" applyFont="1" applyFill="1" applyBorder="1" applyAlignment="1">
      <alignment horizontal="right" vertical="center"/>
    </xf>
    <xf numFmtId="165" fontId="22" fillId="0" borderId="12" xfId="5" applyNumberFormat="1" applyFont="1" applyFill="1" applyBorder="1" applyAlignment="1">
      <alignment horizontal="right" vertical="center"/>
    </xf>
    <xf numFmtId="165" fontId="23" fillId="0" borderId="11" xfId="0" applyNumberFormat="1" applyFont="1" applyFill="1" applyBorder="1" applyAlignment="1">
      <alignment horizontal="right" vertical="center"/>
    </xf>
    <xf numFmtId="0" fontId="22" fillId="0" borderId="15" xfId="4" applyNumberFormat="1" applyFont="1" applyFill="1" applyBorder="1" applyAlignment="1">
      <alignment vertical="top" wrapText="1"/>
    </xf>
    <xf numFmtId="0" fontId="22" fillId="0" borderId="16" xfId="4" applyNumberFormat="1" applyFont="1" applyFill="1" applyBorder="1" applyAlignment="1">
      <alignment vertical="top" wrapText="1"/>
    </xf>
    <xf numFmtId="165" fontId="26" fillId="0" borderId="12" xfId="0" applyNumberFormat="1" applyFont="1" applyFill="1" applyBorder="1" applyAlignment="1">
      <alignment horizontal="right" vertical="center"/>
    </xf>
    <xf numFmtId="0" fontId="22" fillId="0" borderId="18" xfId="0" applyNumberFormat="1" applyFont="1" applyFill="1" applyBorder="1" applyAlignment="1">
      <alignment vertical="top" wrapText="1"/>
    </xf>
    <xf numFmtId="49" fontId="22" fillId="0" borderId="3" xfId="2" applyNumberFormat="1" applyFont="1" applyFill="1" applyBorder="1" applyAlignment="1">
      <alignment horizontal="center" vertical="center"/>
    </xf>
    <xf numFmtId="49" fontId="22" fillId="0" borderId="3" xfId="0" applyNumberFormat="1" applyFont="1" applyFill="1" applyBorder="1" applyAlignment="1">
      <alignment horizontal="center" vertical="center"/>
    </xf>
    <xf numFmtId="49" fontId="22" fillId="0" borderId="3" xfId="6" applyNumberFormat="1" applyFont="1" applyFill="1" applyBorder="1" applyAlignment="1">
      <alignment horizontal="center" vertical="center"/>
    </xf>
    <xf numFmtId="49" fontId="22" fillId="0" borderId="3" xfId="5" applyNumberFormat="1" applyFont="1" applyFill="1" applyBorder="1" applyAlignment="1">
      <alignment horizontal="center" vertical="center"/>
    </xf>
    <xf numFmtId="49" fontId="22" fillId="0" borderId="3" xfId="4" applyNumberFormat="1" applyFont="1" applyFill="1" applyBorder="1" applyAlignment="1">
      <alignment horizontal="center" vertical="center"/>
    </xf>
    <xf numFmtId="0" fontId="20" fillId="0" borderId="15" xfId="5" applyNumberFormat="1" applyFont="1" applyFill="1" applyBorder="1" applyAlignment="1">
      <alignment vertical="top" wrapText="1"/>
    </xf>
    <xf numFmtId="0" fontId="20" fillId="0" borderId="16" xfId="5" applyNumberFormat="1" applyFont="1" applyFill="1" applyBorder="1" applyAlignment="1">
      <alignment vertical="top" wrapText="1"/>
    </xf>
    <xf numFmtId="0" fontId="22" fillId="0" borderId="27" xfId="3" applyNumberFormat="1" applyFont="1" applyFill="1" applyBorder="1" applyAlignment="1">
      <alignment horizontal="left" vertical="top" wrapText="1"/>
    </xf>
    <xf numFmtId="0" fontId="22" fillId="0" borderId="0" xfId="2" applyNumberFormat="1" applyFont="1" applyFill="1" applyBorder="1" applyAlignment="1">
      <alignment horizontal="left" vertical="top" wrapText="1"/>
    </xf>
    <xf numFmtId="0" fontId="22" fillId="0" borderId="0" xfId="7" applyNumberFormat="1" applyFont="1" applyFill="1" applyBorder="1" applyAlignment="1">
      <alignment horizontal="left" vertical="top" wrapText="1"/>
    </xf>
    <xf numFmtId="0" fontId="22" fillId="0" borderId="0" xfId="6" applyNumberFormat="1" applyFont="1" applyFill="1" applyBorder="1" applyAlignment="1">
      <alignment horizontal="left" vertical="top" wrapText="1"/>
    </xf>
    <xf numFmtId="0" fontId="22" fillId="0" borderId="0" xfId="5" applyNumberFormat="1" applyFont="1" applyFill="1" applyBorder="1" applyAlignment="1">
      <alignment horizontal="left" vertical="top" wrapText="1"/>
    </xf>
    <xf numFmtId="0" fontId="22" fillId="0" borderId="0" xfId="4" applyNumberFormat="1" applyFont="1" applyFill="1" applyBorder="1" applyAlignment="1">
      <alignment horizontal="left" vertical="top" wrapText="1"/>
    </xf>
    <xf numFmtId="0" fontId="17" fillId="0" borderId="0" xfId="0" applyNumberFormat="1" applyFont="1" applyFill="1" applyBorder="1" applyAlignment="1">
      <alignment horizontal="center" wrapText="1"/>
    </xf>
    <xf numFmtId="0" fontId="22" fillId="0" borderId="30" xfId="5" applyNumberFormat="1" applyFont="1" applyFill="1" applyBorder="1" applyAlignment="1">
      <alignment horizontal="center" vertical="center"/>
    </xf>
    <xf numFmtId="165" fontId="22" fillId="0" borderId="31" xfId="5" applyNumberFormat="1" applyFont="1" applyFill="1" applyBorder="1" applyAlignment="1">
      <alignment horizontal="right" vertical="center"/>
    </xf>
    <xf numFmtId="0" fontId="22" fillId="0" borderId="30" xfId="4" applyNumberFormat="1" applyFont="1" applyFill="1" applyBorder="1" applyAlignment="1">
      <alignment horizontal="center" vertical="center"/>
    </xf>
    <xf numFmtId="165" fontId="22" fillId="0" borderId="31" xfId="4" applyNumberFormat="1" applyFont="1" applyFill="1" applyBorder="1" applyAlignment="1">
      <alignment horizontal="right" vertical="center"/>
    </xf>
    <xf numFmtId="0" fontId="22" fillId="0" borderId="30" xfId="7" applyNumberFormat="1" applyFont="1" applyFill="1" applyBorder="1" applyAlignment="1">
      <alignment horizontal="center" vertical="center"/>
    </xf>
    <xf numFmtId="165" fontId="22" fillId="0" borderId="31" xfId="7" applyNumberFormat="1" applyFont="1" applyFill="1" applyBorder="1" applyAlignment="1">
      <alignment horizontal="right" vertical="center"/>
    </xf>
    <xf numFmtId="0" fontId="22" fillId="0" borderId="30" xfId="0" applyNumberFormat="1" applyFont="1" applyFill="1" applyBorder="1" applyAlignment="1">
      <alignment horizontal="center" vertical="center"/>
    </xf>
    <xf numFmtId="165" fontId="22" fillId="0" borderId="31" xfId="0" applyNumberFormat="1" applyFont="1" applyFill="1" applyBorder="1" applyAlignment="1">
      <alignment horizontal="right" vertical="center"/>
    </xf>
    <xf numFmtId="0" fontId="22" fillId="0" borderId="30" xfId="6" applyNumberFormat="1" applyFont="1" applyFill="1" applyBorder="1" applyAlignment="1">
      <alignment horizontal="center" vertical="center"/>
    </xf>
    <xf numFmtId="165" fontId="22" fillId="0" borderId="31" xfId="6" applyNumberFormat="1" applyFont="1" applyFill="1" applyBorder="1" applyAlignment="1">
      <alignment horizontal="right" vertical="center"/>
    </xf>
    <xf numFmtId="0" fontId="22" fillId="0" borderId="30" xfId="2" applyNumberFormat="1" applyFont="1" applyFill="1" applyBorder="1" applyAlignment="1">
      <alignment horizontal="center" vertical="center"/>
    </xf>
    <xf numFmtId="165" fontId="22" fillId="0" borderId="31" xfId="2" applyNumberFormat="1" applyFont="1" applyFill="1" applyBorder="1" applyAlignment="1">
      <alignment horizontal="right" vertical="center"/>
    </xf>
    <xf numFmtId="0" fontId="22" fillId="0" borderId="20" xfId="0" applyNumberFormat="1" applyFont="1" applyFill="1" applyBorder="1" applyAlignment="1">
      <alignment horizontal="center" vertical="center"/>
    </xf>
    <xf numFmtId="0" fontId="22" fillId="0" borderId="15" xfId="0" applyNumberFormat="1" applyFont="1" applyFill="1" applyBorder="1" applyAlignment="1">
      <alignment vertical="top" wrapText="1"/>
    </xf>
    <xf numFmtId="0" fontId="22" fillId="0" borderId="10" xfId="4" applyNumberFormat="1" applyFont="1" applyFill="1" applyBorder="1" applyAlignment="1">
      <alignment horizontal="left" vertical="top" wrapText="1"/>
    </xf>
    <xf numFmtId="49" fontId="22" fillId="0" borderId="30" xfId="6" applyNumberFormat="1" applyFont="1" applyFill="1" applyBorder="1" applyAlignment="1">
      <alignment horizontal="center" vertical="center"/>
    </xf>
    <xf numFmtId="49" fontId="22" fillId="0" borderId="30" xfId="2" applyNumberFormat="1" applyFont="1" applyFill="1" applyBorder="1" applyAlignment="1">
      <alignment horizontal="center" vertical="center"/>
    </xf>
    <xf numFmtId="0" fontId="22" fillId="0" borderId="15" xfId="0" applyNumberFormat="1" applyFont="1" applyFill="1" applyBorder="1" applyAlignment="1">
      <alignment horizontal="left" vertical="top" wrapText="1"/>
    </xf>
    <xf numFmtId="0" fontId="22" fillId="0" borderId="16" xfId="0" applyNumberFormat="1" applyFont="1" applyFill="1" applyBorder="1" applyAlignment="1">
      <alignment horizontal="left" vertical="top" wrapText="1"/>
    </xf>
    <xf numFmtId="0" fontId="22" fillId="0" borderId="17" xfId="0" applyNumberFormat="1" applyFont="1" applyFill="1" applyBorder="1" applyAlignment="1">
      <alignment horizontal="left" vertical="top" wrapText="1"/>
    </xf>
    <xf numFmtId="0" fontId="22" fillId="0" borderId="2" xfId="6" applyNumberFormat="1" applyFont="1" applyFill="1" applyBorder="1" applyAlignment="1">
      <alignment horizontal="left" vertical="top" wrapText="1"/>
    </xf>
    <xf numFmtId="0" fontId="22" fillId="0" borderId="2" xfId="2" applyNumberFormat="1" applyFont="1" applyFill="1" applyBorder="1" applyAlignment="1">
      <alignment horizontal="left" vertical="top" wrapText="1"/>
    </xf>
    <xf numFmtId="0" fontId="22" fillId="0" borderId="10" xfId="0" applyNumberFormat="1" applyFont="1" applyFill="1" applyBorder="1" applyAlignment="1">
      <alignment horizontal="left" vertical="top" wrapText="1"/>
    </xf>
    <xf numFmtId="0" fontId="20" fillId="0" borderId="9" xfId="5" applyNumberFormat="1" applyFont="1" applyFill="1" applyBorder="1" applyAlignment="1">
      <alignment horizontal="left" vertical="top" wrapText="1"/>
    </xf>
    <xf numFmtId="0" fontId="20" fillId="0" borderId="2" xfId="5" applyNumberFormat="1" applyFont="1" applyFill="1" applyBorder="1" applyAlignment="1">
      <alignment horizontal="left" vertical="top" wrapText="1"/>
    </xf>
    <xf numFmtId="0" fontId="22" fillId="0" borderId="9" xfId="2" applyNumberFormat="1" applyFont="1" applyFill="1" applyBorder="1" applyAlignment="1">
      <alignment horizontal="left" vertical="top" wrapText="1"/>
    </xf>
    <xf numFmtId="0" fontId="22" fillId="0" borderId="9" xfId="4" applyNumberFormat="1" applyFont="1" applyFill="1" applyBorder="1" applyAlignment="1">
      <alignment horizontal="left" vertical="top" wrapText="1"/>
    </xf>
    <xf numFmtId="0" fontId="22" fillId="0" borderId="3" xfId="0" applyNumberFormat="1" applyFont="1" applyFill="1" applyBorder="1" applyAlignment="1">
      <alignment horizontal="left" vertical="top" wrapText="1"/>
    </xf>
    <xf numFmtId="0" fontId="22" fillId="0" borderId="9" xfId="6" applyNumberFormat="1" applyFont="1" applyFill="1" applyBorder="1" applyAlignment="1">
      <alignment horizontal="left" vertical="top" wrapText="1"/>
    </xf>
    <xf numFmtId="0" fontId="22" fillId="0" borderId="15" xfId="4" applyNumberFormat="1" applyFont="1" applyFill="1" applyBorder="1" applyAlignment="1">
      <alignment horizontal="left" vertical="top" wrapText="1"/>
    </xf>
    <xf numFmtId="0" fontId="22" fillId="0" borderId="9" xfId="7" applyNumberFormat="1" applyFont="1" applyFill="1" applyBorder="1" applyAlignment="1">
      <alignment horizontal="left" vertical="top" wrapText="1"/>
    </xf>
    <xf numFmtId="0" fontId="22" fillId="0" borderId="15" xfId="6" applyNumberFormat="1" applyFont="1" applyFill="1" applyBorder="1" applyAlignment="1">
      <alignment horizontal="left" vertical="top" wrapText="1"/>
    </xf>
    <xf numFmtId="0" fontId="22" fillId="0" borderId="16" xfId="6" applyNumberFormat="1" applyFont="1" applyFill="1" applyBorder="1" applyAlignment="1">
      <alignment horizontal="left" vertical="top" wrapText="1"/>
    </xf>
    <xf numFmtId="0" fontId="22" fillId="0" borderId="15" xfId="0" applyNumberFormat="1" applyFont="1" applyFill="1" applyBorder="1" applyAlignment="1">
      <alignment horizontal="left" vertical="top" wrapText="1"/>
    </xf>
    <xf numFmtId="0" fontId="22" fillId="0" borderId="9" xfId="4" applyNumberFormat="1" applyFont="1" applyFill="1" applyBorder="1" applyAlignment="1">
      <alignment horizontal="left" vertical="top" wrapText="1"/>
    </xf>
    <xf numFmtId="0" fontId="22" fillId="0" borderId="9" xfId="7" applyNumberFormat="1" applyFont="1" applyFill="1" applyBorder="1" applyAlignment="1">
      <alignment horizontal="left" vertical="top" wrapText="1"/>
    </xf>
    <xf numFmtId="0" fontId="22" fillId="0" borderId="9" xfId="6" applyNumberFormat="1" applyFont="1" applyFill="1" applyBorder="1" applyAlignment="1">
      <alignment horizontal="left" vertical="top" wrapText="1"/>
    </xf>
    <xf numFmtId="0" fontId="22" fillId="0" borderId="9" xfId="2" applyNumberFormat="1" applyFont="1" applyFill="1" applyBorder="1" applyAlignment="1">
      <alignment horizontal="left" vertical="top" wrapText="1"/>
    </xf>
    <xf numFmtId="0" fontId="22" fillId="0" borderId="2" xfId="0" applyNumberFormat="1" applyFont="1" applyFill="1" applyBorder="1" applyAlignment="1">
      <alignment horizontal="center" vertical="center"/>
    </xf>
    <xf numFmtId="165" fontId="22" fillId="0" borderId="34" xfId="0" applyNumberFormat="1" applyFont="1" applyFill="1" applyBorder="1" applyAlignment="1">
      <alignment horizontal="right" vertical="center"/>
    </xf>
    <xf numFmtId="0" fontId="0" fillId="0" borderId="36" xfId="0" applyBorder="1"/>
    <xf numFmtId="0" fontId="0" fillId="0" borderId="37" xfId="0" applyBorder="1"/>
    <xf numFmtId="0" fontId="0" fillId="0" borderId="38" xfId="0" applyBorder="1"/>
    <xf numFmtId="0" fontId="23" fillId="0" borderId="36" xfId="0" applyNumberFormat="1" applyFont="1" applyFill="1" applyBorder="1" applyAlignment="1"/>
    <xf numFmtId="0" fontId="22" fillId="0" borderId="37" xfId="0" applyNumberFormat="1" applyFont="1" applyFill="1" applyBorder="1" applyAlignment="1"/>
    <xf numFmtId="165" fontId="23" fillId="0" borderId="39" xfId="0" applyNumberFormat="1" applyFont="1" applyFill="1" applyBorder="1" applyAlignment="1"/>
    <xf numFmtId="0" fontId="20" fillId="0" borderId="9" xfId="5" applyNumberFormat="1" applyFont="1" applyFill="1" applyBorder="1" applyAlignment="1">
      <alignment horizontal="left" vertical="top" wrapText="1"/>
    </xf>
    <xf numFmtId="0" fontId="22" fillId="0" borderId="44" xfId="0" applyNumberFormat="1" applyFont="1" applyFill="1" applyBorder="1" applyAlignment="1">
      <alignment horizontal="center" vertical="center"/>
    </xf>
    <xf numFmtId="165" fontId="22" fillId="0" borderId="40" xfId="0" applyNumberFormat="1" applyFont="1" applyFill="1" applyBorder="1" applyAlignment="1">
      <alignment horizontal="right" vertical="center"/>
    </xf>
    <xf numFmtId="0" fontId="22" fillId="0" borderId="44" xfId="4" applyNumberFormat="1" applyFont="1" applyFill="1" applyBorder="1" applyAlignment="1">
      <alignment horizontal="center" vertical="center"/>
    </xf>
    <xf numFmtId="165" fontId="22" fillId="0" borderId="40" xfId="4" applyNumberFormat="1" applyFont="1" applyFill="1" applyBorder="1" applyAlignment="1">
      <alignment horizontal="right" vertical="center"/>
    </xf>
    <xf numFmtId="0" fontId="22" fillId="0" borderId="44" xfId="6" applyNumberFormat="1" applyFont="1" applyFill="1" applyBorder="1" applyAlignment="1">
      <alignment horizontal="center" vertical="center"/>
    </xf>
    <xf numFmtId="165" fontId="22" fillId="0" borderId="40" xfId="6" applyNumberFormat="1" applyFont="1" applyFill="1" applyBorder="1" applyAlignment="1">
      <alignment horizontal="right" vertical="center"/>
    </xf>
    <xf numFmtId="49" fontId="22" fillId="0" borderId="44" xfId="6" applyNumberFormat="1" applyFont="1" applyFill="1" applyBorder="1" applyAlignment="1">
      <alignment horizontal="center" vertical="center"/>
    </xf>
    <xf numFmtId="49" fontId="22" fillId="0" borderId="30" xfId="4" applyNumberFormat="1" applyFont="1" applyFill="1" applyBorder="1" applyAlignment="1">
      <alignment horizontal="center" vertical="center"/>
    </xf>
    <xf numFmtId="0" fontId="22" fillId="0" borderId="44" xfId="5" applyNumberFormat="1" applyFont="1" applyFill="1" applyBorder="1" applyAlignment="1">
      <alignment horizontal="center" vertical="center"/>
    </xf>
    <xf numFmtId="165" fontId="22" fillId="0" borderId="40" xfId="5" applyNumberFormat="1" applyFont="1" applyFill="1" applyBorder="1" applyAlignment="1">
      <alignment horizontal="right" vertical="center"/>
    </xf>
    <xf numFmtId="0" fontId="22" fillId="0" borderId="44" xfId="2" applyNumberFormat="1" applyFont="1" applyFill="1" applyBorder="1" applyAlignment="1">
      <alignment horizontal="center" vertical="center"/>
    </xf>
    <xf numFmtId="165" fontId="22" fillId="0" borderId="40" xfId="2" applyNumberFormat="1" applyFont="1" applyFill="1" applyBorder="1" applyAlignment="1">
      <alignment horizontal="right" vertical="center"/>
    </xf>
    <xf numFmtId="0" fontId="22" fillId="0" borderId="44" xfId="7" applyNumberFormat="1" applyFont="1" applyFill="1" applyBorder="1" applyAlignment="1">
      <alignment horizontal="center" vertical="center"/>
    </xf>
    <xf numFmtId="165" fontId="22" fillId="0" borderId="40" xfId="7" applyNumberFormat="1" applyFont="1" applyFill="1" applyBorder="1" applyAlignment="1">
      <alignment horizontal="right" vertical="center"/>
    </xf>
    <xf numFmtId="0" fontId="23" fillId="0" borderId="44" xfId="3" applyNumberFormat="1" applyFont="1" applyFill="1" applyBorder="1" applyAlignment="1">
      <alignment horizontal="center" vertical="center"/>
    </xf>
    <xf numFmtId="165" fontId="23" fillId="0" borderId="40" xfId="3" applyNumberFormat="1" applyFont="1" applyFill="1" applyBorder="1" applyAlignment="1">
      <alignment horizontal="right" vertical="center"/>
    </xf>
    <xf numFmtId="0" fontId="22" fillId="0" borderId="19" xfId="0" applyNumberFormat="1" applyFont="1" applyFill="1" applyBorder="1" applyAlignment="1">
      <alignment horizontal="left" vertical="top" wrapText="1"/>
    </xf>
    <xf numFmtId="0" fontId="22" fillId="0" borderId="20" xfId="0" applyNumberFormat="1" applyFont="1" applyFill="1" applyBorder="1" applyAlignment="1">
      <alignment horizontal="left" vertical="top" wrapText="1"/>
    </xf>
    <xf numFmtId="0" fontId="22" fillId="0" borderId="3" xfId="0" applyNumberFormat="1" applyFont="1" applyFill="1" applyBorder="1" applyAlignment="1">
      <alignment horizontal="left" vertical="top" wrapText="1"/>
    </xf>
    <xf numFmtId="0" fontId="22" fillId="0" borderId="15" xfId="0" applyNumberFormat="1" applyFont="1" applyFill="1" applyBorder="1" applyAlignment="1">
      <alignment horizontal="left" vertical="top" wrapText="1"/>
    </xf>
    <xf numFmtId="0" fontId="22" fillId="0" borderId="16" xfId="0" applyNumberFormat="1" applyFont="1" applyFill="1" applyBorder="1" applyAlignment="1">
      <alignment horizontal="left" vertical="top" wrapText="1"/>
    </xf>
    <xf numFmtId="0" fontId="22" fillId="0" borderId="17" xfId="0" applyNumberFormat="1" applyFont="1" applyFill="1" applyBorder="1" applyAlignment="1">
      <alignment horizontal="left" vertical="top" wrapText="1"/>
    </xf>
    <xf numFmtId="0" fontId="22" fillId="0" borderId="2" xfId="2" applyNumberFormat="1" applyFont="1" applyFill="1" applyBorder="1" applyAlignment="1">
      <alignment horizontal="left" vertical="top" wrapText="1"/>
    </xf>
    <xf numFmtId="0" fontId="22" fillId="0" borderId="2" xfId="7" applyNumberFormat="1" applyFont="1" applyFill="1" applyBorder="1" applyAlignment="1">
      <alignment horizontal="left" vertical="top" wrapText="1"/>
    </xf>
    <xf numFmtId="0" fontId="22" fillId="0" borderId="2" xfId="6" applyNumberFormat="1" applyFont="1" applyFill="1" applyBorder="1" applyAlignment="1">
      <alignment horizontal="left" vertical="top" wrapText="1"/>
    </xf>
    <xf numFmtId="0" fontId="20" fillId="0" borderId="2" xfId="5" applyNumberFormat="1" applyFont="1" applyFill="1" applyBorder="1" applyAlignment="1">
      <alignment horizontal="left" vertical="top" wrapText="1"/>
    </xf>
    <xf numFmtId="0" fontId="22" fillId="0" borderId="3" xfId="4" applyNumberFormat="1" applyFont="1" applyFill="1" applyBorder="1" applyAlignment="1">
      <alignment horizontal="left" vertical="top" wrapText="1"/>
    </xf>
    <xf numFmtId="0" fontId="22" fillId="0" borderId="10" xfId="0" applyNumberFormat="1" applyFont="1" applyFill="1" applyBorder="1" applyAlignment="1">
      <alignment horizontal="left" vertical="top" wrapText="1"/>
    </xf>
    <xf numFmtId="0" fontId="22" fillId="0" borderId="0" xfId="0" applyNumberFormat="1" applyFont="1" applyFill="1" applyBorder="1" applyAlignment="1">
      <alignment horizontal="left" vertical="top" wrapText="1"/>
    </xf>
    <xf numFmtId="0" fontId="22" fillId="0" borderId="28" xfId="0" applyNumberFormat="1" applyFont="1" applyFill="1" applyBorder="1" applyAlignment="1">
      <alignment horizontal="left" vertical="top" wrapText="1"/>
    </xf>
    <xf numFmtId="0" fontId="22" fillId="0" borderId="2" xfId="4" applyNumberFormat="1" applyFont="1" applyFill="1" applyBorder="1" applyAlignment="1">
      <alignment horizontal="left" vertical="top" wrapText="1"/>
    </xf>
    <xf numFmtId="0" fontId="22" fillId="0" borderId="9" xfId="4" applyNumberFormat="1" applyFont="1" applyFill="1" applyBorder="1" applyAlignment="1">
      <alignment horizontal="left" vertical="top" wrapText="1"/>
    </xf>
    <xf numFmtId="0" fontId="22" fillId="0" borderId="30" xfId="0" applyNumberFormat="1" applyFont="1" applyFill="1" applyBorder="1" applyAlignment="1">
      <alignment horizontal="left" vertical="top" wrapText="1"/>
    </xf>
    <xf numFmtId="0" fontId="22" fillId="0" borderId="6" xfId="0" applyNumberFormat="1" applyFont="1" applyFill="1" applyBorder="1" applyAlignment="1">
      <alignment horizontal="left" vertical="top" wrapText="1"/>
    </xf>
    <xf numFmtId="0" fontId="22" fillId="0" borderId="33" xfId="0" applyNumberFormat="1" applyFont="1" applyFill="1" applyBorder="1" applyAlignment="1">
      <alignment horizontal="left" vertical="top" wrapText="1"/>
    </xf>
    <xf numFmtId="0" fontId="20" fillId="0" borderId="44" xfId="5" applyNumberFormat="1" applyFont="1" applyFill="1" applyBorder="1" applyAlignment="1">
      <alignment horizontal="left" vertical="top" wrapText="1"/>
    </xf>
    <xf numFmtId="0" fontId="23" fillId="0" borderId="35" xfId="3" applyNumberFormat="1" applyFont="1" applyFill="1" applyBorder="1" applyAlignment="1">
      <alignment horizontal="left" vertical="top" wrapText="1"/>
    </xf>
    <xf numFmtId="0" fontId="23" fillId="0" borderId="3" xfId="3" applyNumberFormat="1" applyFont="1" applyFill="1" applyBorder="1" applyAlignment="1">
      <alignment horizontal="left" vertical="top" wrapText="1"/>
    </xf>
    <xf numFmtId="0" fontId="22" fillId="0" borderId="9" xfId="2" applyNumberFormat="1" applyFont="1" applyFill="1" applyBorder="1" applyAlignment="1">
      <alignment horizontal="left" vertical="top" wrapText="1"/>
    </xf>
    <xf numFmtId="0" fontId="22" fillId="0" borderId="18" xfId="0" applyNumberFormat="1" applyFont="1" applyFill="1" applyBorder="1" applyAlignment="1">
      <alignment horizontal="left" vertical="top" wrapText="1"/>
    </xf>
    <xf numFmtId="0" fontId="22" fillId="0" borderId="19" xfId="4" applyNumberFormat="1" applyFont="1" applyFill="1" applyBorder="1" applyAlignment="1">
      <alignment horizontal="left" vertical="top" wrapText="1"/>
    </xf>
    <xf numFmtId="0" fontId="22" fillId="0" borderId="20" xfId="4" applyNumberFormat="1" applyFont="1" applyFill="1" applyBorder="1" applyAlignment="1">
      <alignment horizontal="left" vertical="top" wrapText="1"/>
    </xf>
    <xf numFmtId="0" fontId="22" fillId="0" borderId="44" xfId="4" applyNumberFormat="1" applyFont="1" applyFill="1" applyBorder="1" applyAlignment="1">
      <alignment horizontal="left" vertical="top" wrapText="1"/>
    </xf>
    <xf numFmtId="0" fontId="20" fillId="0" borderId="0" xfId="0" applyNumberFormat="1" applyFont="1" applyFill="1" applyBorder="1" applyAlignment="1">
      <alignment horizontal="right"/>
    </xf>
    <xf numFmtId="164" fontId="20" fillId="0" borderId="0" xfId="0" applyNumberFormat="1" applyFont="1" applyBorder="1" applyAlignment="1">
      <alignment horizontal="right"/>
    </xf>
    <xf numFmtId="0" fontId="23" fillId="0" borderId="14" xfId="0" applyNumberFormat="1" applyFont="1" applyFill="1" applyBorder="1" applyAlignment="1">
      <alignment horizontal="center" vertical="center" wrapText="1"/>
    </xf>
    <xf numFmtId="0" fontId="23" fillId="0" borderId="13" xfId="0" applyNumberFormat="1" applyFont="1" applyFill="1" applyBorder="1" applyAlignment="1">
      <alignment horizontal="center" vertical="center" wrapText="1"/>
    </xf>
    <xf numFmtId="0" fontId="23" fillId="0" borderId="21" xfId="0" applyNumberFormat="1" applyFont="1" applyFill="1" applyBorder="1" applyAlignment="1">
      <alignment horizontal="center" vertical="center" wrapText="1"/>
    </xf>
    <xf numFmtId="0" fontId="23" fillId="0" borderId="14" xfId="0" applyNumberFormat="1" applyFont="1" applyFill="1" applyBorder="1" applyAlignment="1">
      <alignment horizontal="center"/>
    </xf>
    <xf numFmtId="0" fontId="23" fillId="0" borderId="13" xfId="0" applyNumberFormat="1" applyFont="1" applyFill="1" applyBorder="1" applyAlignment="1">
      <alignment horizontal="center"/>
    </xf>
    <xf numFmtId="0" fontId="23" fillId="0" borderId="21" xfId="0" applyNumberFormat="1" applyFont="1" applyFill="1" applyBorder="1" applyAlignment="1">
      <alignment horizontal="center"/>
    </xf>
    <xf numFmtId="0" fontId="23" fillId="0" borderId="22" xfId="3" applyNumberFormat="1" applyFont="1" applyFill="1" applyBorder="1" applyAlignment="1">
      <alignment horizontal="left" vertical="top" wrapText="1"/>
    </xf>
    <xf numFmtId="0" fontId="23" fillId="0" borderId="23" xfId="3" applyNumberFormat="1" applyFont="1" applyFill="1" applyBorder="1" applyAlignment="1">
      <alignment horizontal="left" vertical="top" wrapText="1"/>
    </xf>
    <xf numFmtId="0" fontId="23" fillId="0" borderId="24" xfId="3" applyNumberFormat="1" applyFont="1" applyFill="1" applyBorder="1" applyAlignment="1">
      <alignment horizontal="left" vertical="top" wrapText="1"/>
    </xf>
    <xf numFmtId="0" fontId="22" fillId="0" borderId="15" xfId="2" applyNumberFormat="1" applyFont="1" applyFill="1" applyBorder="1" applyAlignment="1">
      <alignment horizontal="left" vertical="top" wrapText="1"/>
    </xf>
    <xf numFmtId="0" fontId="22" fillId="0" borderId="16" xfId="2" applyNumberFormat="1" applyFont="1" applyFill="1" applyBorder="1" applyAlignment="1">
      <alignment horizontal="left" vertical="top" wrapText="1"/>
    </xf>
    <xf numFmtId="0" fontId="22" fillId="0" borderId="17" xfId="2" applyNumberFormat="1" applyFont="1" applyFill="1" applyBorder="1" applyAlignment="1">
      <alignment horizontal="left" vertical="top" wrapText="1"/>
    </xf>
    <xf numFmtId="0" fontId="22" fillId="0" borderId="15" xfId="7" applyNumberFormat="1" applyFont="1" applyFill="1" applyBorder="1" applyAlignment="1">
      <alignment horizontal="left" vertical="top" wrapText="1"/>
    </xf>
    <xf numFmtId="0" fontId="22" fillId="0" borderId="16" xfId="7" applyNumberFormat="1" applyFont="1" applyFill="1" applyBorder="1" applyAlignment="1">
      <alignment horizontal="left" vertical="top" wrapText="1"/>
    </xf>
    <xf numFmtId="0" fontId="22" fillId="0" borderId="17" xfId="7" applyNumberFormat="1" applyFont="1" applyFill="1" applyBorder="1" applyAlignment="1">
      <alignment horizontal="left" vertical="top" wrapText="1"/>
    </xf>
    <xf numFmtId="0" fontId="22" fillId="0" borderId="15" xfId="4" applyNumberFormat="1" applyFont="1" applyFill="1" applyBorder="1" applyAlignment="1">
      <alignment horizontal="left" vertical="top" wrapText="1"/>
    </xf>
    <xf numFmtId="0" fontId="22" fillId="0" borderId="16" xfId="4" applyNumberFormat="1" applyFont="1" applyFill="1" applyBorder="1" applyAlignment="1">
      <alignment horizontal="left" vertical="top" wrapText="1"/>
    </xf>
    <xf numFmtId="0" fontId="22" fillId="0" borderId="17" xfId="4" applyNumberFormat="1" applyFont="1" applyFill="1" applyBorder="1" applyAlignment="1">
      <alignment horizontal="left" vertical="top" wrapText="1"/>
    </xf>
    <xf numFmtId="0" fontId="20" fillId="0" borderId="9" xfId="5" applyNumberFormat="1" applyFont="1" applyFill="1" applyBorder="1" applyAlignment="1">
      <alignment horizontal="left" vertical="top" wrapText="1"/>
    </xf>
    <xf numFmtId="0" fontId="21" fillId="0" borderId="0" xfId="0" applyFont="1" applyBorder="1" applyAlignment="1">
      <alignment horizontal="center" wrapText="1"/>
    </xf>
    <xf numFmtId="0" fontId="11" fillId="0" borderId="25" xfId="0" applyNumberFormat="1" applyFont="1" applyFill="1" applyBorder="1" applyAlignment="1">
      <alignment horizontal="left"/>
    </xf>
    <xf numFmtId="0" fontId="22" fillId="0" borderId="41" xfId="0" applyNumberFormat="1" applyFont="1" applyFill="1" applyBorder="1" applyAlignment="1">
      <alignment horizontal="left" vertical="top" wrapText="1"/>
    </xf>
    <xf numFmtId="0" fontId="22" fillId="0" borderId="42" xfId="0" applyNumberFormat="1" applyFont="1" applyFill="1" applyBorder="1" applyAlignment="1">
      <alignment horizontal="left" vertical="top" wrapText="1"/>
    </xf>
    <xf numFmtId="0" fontId="22" fillId="0" borderId="43" xfId="0" applyNumberFormat="1" applyFont="1" applyFill="1" applyBorder="1" applyAlignment="1">
      <alignment horizontal="left" vertical="top" wrapText="1"/>
    </xf>
    <xf numFmtId="0" fontId="22" fillId="0" borderId="3" xfId="6" applyNumberFormat="1" applyFont="1" applyFill="1" applyBorder="1" applyAlignment="1">
      <alignment horizontal="left" vertical="top" wrapText="1"/>
    </xf>
    <xf numFmtId="0" fontId="22" fillId="0" borderId="9" xfId="7" applyNumberFormat="1" applyFont="1" applyFill="1" applyBorder="1" applyAlignment="1">
      <alignment horizontal="left" vertical="top" wrapText="1"/>
    </xf>
    <xf numFmtId="0" fontId="22" fillId="0" borderId="32" xfId="0" applyNumberFormat="1" applyFont="1" applyFill="1" applyBorder="1" applyAlignment="1">
      <alignment horizontal="left" vertical="top" wrapText="1"/>
    </xf>
    <xf numFmtId="0" fontId="22" fillId="0" borderId="3" xfId="2" applyNumberFormat="1" applyFont="1" applyFill="1" applyBorder="1" applyAlignment="1">
      <alignment horizontal="left" vertical="top" wrapText="1"/>
    </xf>
    <xf numFmtId="0" fontId="22" fillId="0" borderId="44" xfId="6" applyNumberFormat="1" applyFont="1" applyFill="1" applyBorder="1" applyAlignment="1">
      <alignment horizontal="left" vertical="top" wrapText="1"/>
    </xf>
    <xf numFmtId="0" fontId="22" fillId="0" borderId="3" xfId="7" applyNumberFormat="1" applyFont="1" applyFill="1" applyBorder="1" applyAlignment="1">
      <alignment horizontal="left" vertical="top" wrapText="1"/>
    </xf>
    <xf numFmtId="0" fontId="22" fillId="0" borderId="30" xfId="7" applyNumberFormat="1" applyFont="1" applyFill="1" applyBorder="1" applyAlignment="1">
      <alignment horizontal="left" vertical="top" wrapText="1"/>
    </xf>
    <xf numFmtId="0" fontId="22" fillId="0" borderId="9" xfId="6" applyNumberFormat="1" applyFont="1" applyFill="1" applyBorder="1" applyAlignment="1">
      <alignment horizontal="left" vertical="top" wrapText="1"/>
    </xf>
    <xf numFmtId="0" fontId="20" fillId="0" borderId="3" xfId="5" applyNumberFormat="1" applyFont="1" applyFill="1" applyBorder="1" applyAlignment="1">
      <alignment horizontal="left" vertical="top" wrapText="1"/>
    </xf>
    <xf numFmtId="0" fontId="23" fillId="0" borderId="1" xfId="3" applyNumberFormat="1" applyFont="1" applyFill="1" applyBorder="1" applyAlignment="1">
      <alignment horizontal="left" vertical="top" wrapText="1"/>
    </xf>
    <xf numFmtId="0" fontId="23" fillId="0" borderId="2" xfId="3" applyNumberFormat="1" applyFont="1" applyFill="1" applyBorder="1" applyAlignment="1">
      <alignment horizontal="left" vertical="top" wrapText="1"/>
    </xf>
    <xf numFmtId="0" fontId="22" fillId="0" borderId="41" xfId="6" applyNumberFormat="1" applyFont="1" applyFill="1" applyBorder="1" applyAlignment="1">
      <alignment horizontal="left" vertical="top" wrapText="1"/>
    </xf>
    <xf numFmtId="0" fontId="22" fillId="0" borderId="43" xfId="6" applyNumberFormat="1" applyFont="1" applyFill="1" applyBorder="1" applyAlignment="1">
      <alignment horizontal="left" vertical="top" wrapText="1"/>
    </xf>
    <xf numFmtId="0" fontId="22" fillId="0" borderId="32" xfId="6" applyNumberFormat="1" applyFont="1" applyFill="1" applyBorder="1" applyAlignment="1">
      <alignment horizontal="left" vertical="top" wrapText="1"/>
    </xf>
    <xf numFmtId="0" fontId="22" fillId="0" borderId="33" xfId="6" applyNumberFormat="1" applyFont="1" applyFill="1" applyBorder="1" applyAlignment="1">
      <alignment horizontal="left" vertical="top" wrapText="1"/>
    </xf>
    <xf numFmtId="0" fontId="22" fillId="0" borderId="18" xfId="6" applyNumberFormat="1" applyFont="1" applyFill="1" applyBorder="1" applyAlignment="1">
      <alignment horizontal="left" vertical="top" wrapText="1"/>
    </xf>
    <xf numFmtId="0" fontId="22" fillId="0" borderId="20" xfId="6" applyNumberFormat="1" applyFont="1" applyFill="1" applyBorder="1" applyAlignment="1">
      <alignment horizontal="left" vertical="top" wrapText="1"/>
    </xf>
    <xf numFmtId="0" fontId="22" fillId="0" borderId="44" xfId="2" applyNumberFormat="1" applyFont="1" applyFill="1" applyBorder="1" applyAlignment="1">
      <alignment horizontal="left" vertical="top" wrapText="1"/>
    </xf>
    <xf numFmtId="0" fontId="20" fillId="0" borderId="19" xfId="5" applyNumberFormat="1" applyFont="1" applyFill="1" applyBorder="1" applyAlignment="1">
      <alignment horizontal="left" vertical="top" wrapText="1"/>
    </xf>
    <xf numFmtId="0" fontId="20" fillId="0" borderId="20" xfId="5" applyNumberFormat="1" applyFont="1" applyFill="1" applyBorder="1" applyAlignment="1">
      <alignment horizontal="left" vertical="top" wrapText="1"/>
    </xf>
    <xf numFmtId="0" fontId="22" fillId="0" borderId="19" xfId="6" applyNumberFormat="1" applyFont="1" applyFill="1" applyBorder="1" applyAlignment="1">
      <alignment horizontal="left" vertical="top" wrapText="1"/>
    </xf>
    <xf numFmtId="0" fontId="22" fillId="0" borderId="18" xfId="2" applyNumberFormat="1" applyFont="1" applyFill="1" applyBorder="1" applyAlignment="1">
      <alignment horizontal="left" vertical="top" wrapText="1"/>
    </xf>
    <xf numFmtId="0" fontId="22" fillId="0" borderId="20" xfId="2" applyNumberFormat="1" applyFont="1" applyFill="1" applyBorder="1" applyAlignment="1">
      <alignment horizontal="left" vertical="top" wrapText="1"/>
    </xf>
    <xf numFmtId="0" fontId="22" fillId="0" borderId="32" xfId="2" applyNumberFormat="1" applyFont="1" applyFill="1" applyBorder="1" applyAlignment="1">
      <alignment horizontal="left" vertical="top" wrapText="1"/>
    </xf>
    <xf numFmtId="0" fontId="22" fillId="0" borderId="33" xfId="2" applyNumberFormat="1" applyFont="1" applyFill="1" applyBorder="1" applyAlignment="1">
      <alignment horizontal="left" vertical="top" wrapText="1"/>
    </xf>
    <xf numFmtId="0" fontId="20" fillId="0" borderId="18" xfId="5" applyNumberFormat="1" applyFont="1" applyFill="1" applyBorder="1" applyAlignment="1">
      <alignment horizontal="left" vertical="top" wrapText="1"/>
    </xf>
    <xf numFmtId="0" fontId="20" fillId="0" borderId="30" xfId="5" applyNumberFormat="1" applyFont="1" applyFill="1" applyBorder="1" applyAlignment="1">
      <alignment horizontal="left" vertical="top" wrapText="1"/>
    </xf>
    <xf numFmtId="0" fontId="23" fillId="0" borderId="29" xfId="3" applyNumberFormat="1" applyFont="1" applyFill="1" applyBorder="1" applyAlignment="1">
      <alignment horizontal="left" vertical="top" wrapText="1"/>
    </xf>
    <xf numFmtId="0" fontId="23" fillId="0" borderId="16" xfId="3" applyNumberFormat="1" applyFont="1" applyFill="1" applyBorder="1" applyAlignment="1">
      <alignment horizontal="left" vertical="top" wrapText="1"/>
    </xf>
    <xf numFmtId="0" fontId="23" fillId="0" borderId="17" xfId="3" applyNumberFormat="1" applyFont="1" applyFill="1" applyBorder="1" applyAlignment="1">
      <alignment horizontal="left" vertical="top" wrapText="1"/>
    </xf>
    <xf numFmtId="0" fontId="22" fillId="0" borderId="15" xfId="6" applyNumberFormat="1" applyFont="1" applyFill="1" applyBorder="1" applyAlignment="1">
      <alignment horizontal="left" vertical="top" wrapText="1"/>
    </xf>
    <xf numFmtId="0" fontId="22" fillId="0" borderId="16" xfId="6" applyNumberFormat="1" applyFont="1" applyFill="1" applyBorder="1" applyAlignment="1">
      <alignment horizontal="left" vertical="top" wrapText="1"/>
    </xf>
    <xf numFmtId="0" fontId="22" fillId="0" borderId="17" xfId="6" applyNumberFormat="1" applyFont="1" applyFill="1" applyBorder="1" applyAlignment="1">
      <alignment horizontal="left" vertical="top" wrapText="1"/>
    </xf>
    <xf numFmtId="0" fontId="20" fillId="0" borderId="15" xfId="5" applyNumberFormat="1" applyFont="1" applyFill="1" applyBorder="1" applyAlignment="1">
      <alignment horizontal="left" vertical="top" wrapText="1"/>
    </xf>
    <xf numFmtId="0" fontId="20" fillId="0" borderId="16" xfId="5" applyNumberFormat="1" applyFont="1" applyFill="1" applyBorder="1" applyAlignment="1">
      <alignment horizontal="left" vertical="top" wrapText="1"/>
    </xf>
    <xf numFmtId="0" fontId="20" fillId="0" borderId="17" xfId="5" applyNumberFormat="1" applyFont="1" applyFill="1" applyBorder="1" applyAlignment="1">
      <alignment horizontal="left" vertical="top" wrapText="1"/>
    </xf>
    <xf numFmtId="0" fontId="22" fillId="0" borderId="30" xfId="6" applyNumberFormat="1" applyFont="1" applyFill="1" applyBorder="1" applyAlignment="1">
      <alignment horizontal="left" vertical="top" wrapText="1"/>
    </xf>
    <xf numFmtId="0" fontId="22" fillId="0" borderId="44" xfId="7" applyNumberFormat="1" applyFont="1" applyFill="1" applyBorder="1" applyAlignment="1">
      <alignment horizontal="left" vertical="top" wrapText="1"/>
    </xf>
    <xf numFmtId="0" fontId="18" fillId="0" borderId="0" xfId="0" applyNumberFormat="1" applyFont="1" applyFill="1" applyBorder="1" applyAlignment="1">
      <alignment horizontal="center" vertical="top"/>
    </xf>
    <xf numFmtId="0" fontId="12" fillId="0" borderId="0" xfId="0" applyNumberFormat="1" applyFont="1" applyFill="1" applyBorder="1" applyAlignment="1">
      <alignment horizontal="left"/>
    </xf>
    <xf numFmtId="0" fontId="17" fillId="0" borderId="0" xfId="0" applyNumberFormat="1" applyFont="1" applyFill="1" applyBorder="1" applyAlignment="1">
      <alignment horizontal="center" wrapText="1"/>
    </xf>
    <xf numFmtId="0" fontId="23" fillId="0" borderId="26" xfId="0" applyNumberFormat="1" applyFont="1" applyFill="1" applyBorder="1" applyAlignment="1">
      <alignment horizontal="left"/>
    </xf>
    <xf numFmtId="0" fontId="23" fillId="0" borderId="4" xfId="0" applyNumberFormat="1" applyFont="1" applyFill="1" applyBorder="1" applyAlignment="1">
      <alignment horizontal="left"/>
    </xf>
    <xf numFmtId="0" fontId="20" fillId="0" borderId="0" xfId="0" applyFont="1" applyBorder="1" applyAlignment="1">
      <alignment horizontal="right" wrapText="1"/>
    </xf>
    <xf numFmtId="0" fontId="26" fillId="0" borderId="15" xfId="0" applyNumberFormat="1" applyFont="1" applyFill="1" applyBorder="1" applyAlignment="1">
      <alignment horizontal="left" vertical="top" wrapText="1"/>
    </xf>
    <xf numFmtId="0" fontId="26" fillId="0" borderId="16" xfId="0" applyNumberFormat="1" applyFont="1" applyFill="1" applyBorder="1" applyAlignment="1">
      <alignment horizontal="left" vertical="top" wrapText="1"/>
    </xf>
    <xf numFmtId="0" fontId="26" fillId="0" borderId="17" xfId="0" applyNumberFormat="1" applyFont="1" applyFill="1" applyBorder="1" applyAlignment="1">
      <alignment horizontal="left" vertical="top" wrapText="1"/>
    </xf>
    <xf numFmtId="0" fontId="23" fillId="0" borderId="45" xfId="3" applyNumberFormat="1" applyFont="1" applyFill="1" applyBorder="1" applyAlignment="1">
      <alignment horizontal="left" vertical="top" wrapText="1"/>
    </xf>
    <xf numFmtId="0" fontId="23" fillId="0" borderId="44" xfId="3" applyNumberFormat="1" applyFont="1" applyFill="1" applyBorder="1" applyAlignment="1">
      <alignment horizontal="left" vertical="top" wrapText="1"/>
    </xf>
    <xf numFmtId="0" fontId="20" fillId="0" borderId="32" xfId="5" applyNumberFormat="1" applyFont="1" applyFill="1" applyBorder="1" applyAlignment="1">
      <alignment horizontal="left" vertical="top" wrapText="1"/>
    </xf>
    <xf numFmtId="0" fontId="20" fillId="0" borderId="33" xfId="5" applyNumberFormat="1" applyFont="1" applyFill="1" applyBorder="1" applyAlignment="1">
      <alignment horizontal="left" vertical="top" wrapText="1"/>
    </xf>
    <xf numFmtId="4" fontId="8" fillId="8" borderId="3" xfId="3" applyNumberFormat="1" applyFont="1" applyBorder="1" applyAlignment="1">
      <alignment horizontal="right" vertical="center"/>
    </xf>
    <xf numFmtId="0" fontId="7" fillId="4" borderId="26" xfId="0" applyFont="1" applyFill="1" applyBorder="1" applyAlignment="1">
      <alignment horizontal="center"/>
    </xf>
    <xf numFmtId="4" fontId="8" fillId="10" borderId="3" xfId="5" applyNumberFormat="1" applyFont="1" applyBorder="1" applyAlignment="1">
      <alignment horizontal="right" vertical="center"/>
    </xf>
    <xf numFmtId="0" fontId="7" fillId="0" borderId="4" xfId="0" applyFont="1" applyBorder="1" applyAlignment="1">
      <alignment horizontal="center"/>
    </xf>
    <xf numFmtId="0" fontId="8" fillId="2" borderId="1" xfId="0" applyFont="1" applyFill="1" applyBorder="1" applyAlignment="1">
      <alignment horizontal="left" vertical="top" wrapText="1"/>
    </xf>
    <xf numFmtId="4" fontId="8" fillId="2" borderId="3" xfId="0" applyNumberFormat="1" applyFont="1" applyFill="1" applyBorder="1" applyAlignment="1">
      <alignment horizontal="right" vertical="center"/>
    </xf>
    <xf numFmtId="0" fontId="8" fillId="8" borderId="2" xfId="3" applyFont="1" applyBorder="1" applyAlignment="1">
      <alignment horizontal="left" vertical="top" wrapText="1"/>
    </xf>
    <xf numFmtId="0" fontId="4" fillId="10" borderId="2" xfId="5" applyFont="1" applyBorder="1" applyAlignment="1">
      <alignment horizontal="left" vertical="top" wrapText="1"/>
    </xf>
    <xf numFmtId="0" fontId="8" fillId="7" borderId="2" xfId="2" applyFont="1" applyBorder="1" applyAlignment="1">
      <alignment horizontal="left" vertical="top" wrapText="1"/>
    </xf>
    <xf numFmtId="0" fontId="8" fillId="12" borderId="2" xfId="7" applyFont="1" applyBorder="1" applyAlignment="1">
      <alignment horizontal="left" vertical="top" wrapText="1"/>
    </xf>
    <xf numFmtId="4" fontId="8" fillId="12" borderId="3" xfId="7" applyNumberFormat="1" applyFont="1" applyBorder="1" applyAlignment="1">
      <alignment horizontal="right" vertical="center"/>
    </xf>
    <xf numFmtId="0" fontId="2" fillId="0" borderId="0" xfId="0" applyFont="1" applyBorder="1" applyAlignment="1">
      <alignment horizontal="center"/>
    </xf>
    <xf numFmtId="0" fontId="4" fillId="0" borderId="0" xfId="0" applyFont="1" applyBorder="1" applyAlignment="1">
      <alignment horizontal="left"/>
    </xf>
    <xf numFmtId="0" fontId="6" fillId="4" borderId="26" xfId="0" applyFont="1" applyFill="1" applyBorder="1" applyAlignment="1">
      <alignment horizontal="center" vertical="center" wrapText="1"/>
    </xf>
    <xf numFmtId="0" fontId="7" fillId="0" borderId="4" xfId="0" applyFont="1" applyBorder="1" applyAlignment="1">
      <alignment horizontal="center" vertical="center" wrapText="1"/>
    </xf>
    <xf numFmtId="0" fontId="5" fillId="0" borderId="0" xfId="0" applyFont="1" applyAlignment="1">
      <alignment horizontal="left"/>
    </xf>
    <xf numFmtId="4" fontId="8" fillId="5" borderId="3" xfId="0" applyNumberFormat="1" applyFont="1" applyFill="1" applyBorder="1" applyAlignment="1">
      <alignment horizontal="right" vertical="center"/>
    </xf>
    <xf numFmtId="0" fontId="5" fillId="5" borderId="18" xfId="0" applyFont="1" applyFill="1" applyBorder="1" applyAlignment="1">
      <alignment horizontal="left" vertical="top" wrapText="1"/>
    </xf>
    <xf numFmtId="0" fontId="5" fillId="5" borderId="19" xfId="0" applyFont="1" applyFill="1" applyBorder="1" applyAlignment="1">
      <alignment horizontal="left" vertical="top" wrapText="1"/>
    </xf>
    <xf numFmtId="0" fontId="5" fillId="5" borderId="20" xfId="0" applyFont="1" applyFill="1" applyBorder="1" applyAlignment="1">
      <alignment horizontal="left" vertical="top" wrapText="1"/>
    </xf>
    <xf numFmtId="0" fontId="5" fillId="5" borderId="15" xfId="0" applyFont="1" applyFill="1" applyBorder="1" applyAlignment="1">
      <alignment horizontal="left" vertical="top" wrapText="1"/>
    </xf>
    <xf numFmtId="0" fontId="5" fillId="5" borderId="16" xfId="0" applyFont="1" applyFill="1" applyBorder="1" applyAlignment="1">
      <alignment horizontal="left" vertical="top" wrapText="1"/>
    </xf>
    <xf numFmtId="0" fontId="5" fillId="5" borderId="17" xfId="0" applyFont="1" applyFill="1" applyBorder="1" applyAlignment="1">
      <alignment horizontal="left" vertical="top" wrapText="1"/>
    </xf>
    <xf numFmtId="0" fontId="8" fillId="3" borderId="15" xfId="0" applyFont="1" applyFill="1" applyBorder="1" applyAlignment="1">
      <alignment horizontal="left" vertical="top" wrapText="1"/>
    </xf>
    <xf numFmtId="0" fontId="8" fillId="3" borderId="16" xfId="0" applyFont="1" applyFill="1" applyBorder="1" applyAlignment="1">
      <alignment horizontal="left" vertical="top" wrapText="1"/>
    </xf>
    <xf numFmtId="0" fontId="8" fillId="3" borderId="17" xfId="0" applyFont="1" applyFill="1" applyBorder="1" applyAlignment="1">
      <alignment horizontal="left" vertical="top" wrapText="1"/>
    </xf>
    <xf numFmtId="4" fontId="8" fillId="7" borderId="3" xfId="2" applyNumberFormat="1" applyFont="1" applyBorder="1" applyAlignment="1">
      <alignment horizontal="right" vertical="center"/>
    </xf>
    <xf numFmtId="0" fontId="8" fillId="11" borderId="2" xfId="6" applyFont="1" applyBorder="1" applyAlignment="1">
      <alignment horizontal="left" vertical="top" wrapText="1"/>
    </xf>
    <xf numFmtId="4" fontId="8" fillId="11" borderId="3" xfId="6" applyNumberFormat="1" applyFont="1" applyBorder="1" applyAlignment="1">
      <alignment horizontal="right" vertical="center"/>
    </xf>
    <xf numFmtId="0" fontId="8" fillId="9" borderId="2" xfId="4" applyFont="1" applyBorder="1" applyAlignment="1">
      <alignment horizontal="left" vertical="top" wrapText="1"/>
    </xf>
    <xf numFmtId="4" fontId="8" fillId="9" borderId="3" xfId="4" applyNumberFormat="1" applyFont="1" applyBorder="1" applyAlignment="1">
      <alignment horizontal="right" vertical="center"/>
    </xf>
    <xf numFmtId="4" fontId="8" fillId="3" borderId="3" xfId="0" applyNumberFormat="1" applyFont="1" applyFill="1" applyBorder="1" applyAlignment="1">
      <alignment horizontal="right" vertical="center"/>
    </xf>
    <xf numFmtId="0" fontId="4" fillId="0" borderId="0" xfId="0" applyFont="1" applyBorder="1" applyAlignment="1">
      <alignment horizontal="center" vertical="top"/>
    </xf>
    <xf numFmtId="4" fontId="0" fillId="0" borderId="16" xfId="0" applyNumberFormat="1" applyBorder="1" applyAlignment="1">
      <alignment horizontal="right" vertical="center"/>
    </xf>
    <xf numFmtId="4" fontId="7" fillId="0" borderId="4" xfId="0" applyNumberFormat="1" applyFont="1" applyBorder="1" applyAlignment="1">
      <alignment horizontal="right" vertical="center"/>
    </xf>
    <xf numFmtId="0" fontId="8" fillId="0" borderId="6" xfId="0" applyFont="1" applyBorder="1" applyAlignment="1">
      <alignment horizontal="center" wrapText="1"/>
    </xf>
    <xf numFmtId="0" fontId="6" fillId="4" borderId="14" xfId="0" applyFont="1" applyFill="1" applyBorder="1" applyAlignment="1">
      <alignment horizontal="left"/>
    </xf>
    <xf numFmtId="0" fontId="6" fillId="4" borderId="13" xfId="0" applyFont="1" applyFill="1" applyBorder="1" applyAlignment="1">
      <alignment horizontal="left"/>
    </xf>
    <xf numFmtId="0" fontId="6" fillId="4" borderId="21" xfId="0" applyFont="1" applyFill="1" applyBorder="1" applyAlignment="1">
      <alignment horizontal="left"/>
    </xf>
  </cellXfs>
  <cellStyles count="9">
    <cellStyle name="1" xfId="1"/>
    <cellStyle name="2" xfId="2"/>
    <cellStyle name="3" xfId="3"/>
    <cellStyle name="4" xfId="4"/>
    <cellStyle name="5" xfId="5"/>
    <cellStyle name="6" xfId="6"/>
    <cellStyle name="7" xfId="7"/>
    <cellStyle name="8" xfId="8"/>
    <cellStyle name="Обычный"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EBEE"/>
      <rgbColor rgb="00E0F2F1"/>
      <rgbColor rgb="00660066"/>
      <rgbColor rgb="00E57373"/>
      <rgbColor rgb="000066CC"/>
      <rgbColor rgb="00D1C4E9"/>
      <rgbColor rgb="00000080"/>
      <rgbColor rgb="00FF00FF"/>
      <rgbColor rgb="00FFFF00"/>
      <rgbColor rgb="0000FFFF"/>
      <rgbColor rgb="00800080"/>
      <rgbColor rgb="00800000"/>
      <rgbColor rgb="00008080"/>
      <rgbColor rgb="000000FF"/>
      <rgbColor rgb="0000CCFF"/>
      <rgbColor rgb="00CCFFFF"/>
      <rgbColor rgb="00CCFFCC"/>
      <rgbColor rgb="00FFF176"/>
      <rgbColor rgb="00B2DFDB"/>
      <rgbColor rgb="00EF9A9A"/>
      <rgbColor rgb="00CC99FF"/>
      <rgbColor rgb="00FFCDD2"/>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U1192"/>
  <sheetViews>
    <sheetView tabSelected="1" view="pageBreakPreview" zoomScaleNormal="100" zoomScaleSheetLayoutView="100" workbookViewId="0">
      <selection activeCell="Q13" sqref="Q13"/>
    </sheetView>
  </sheetViews>
  <sheetFormatPr defaultRowHeight="12.75" x14ac:dyDescent="0.2"/>
  <cols>
    <col min="1" max="1" width="2.85546875" customWidth="1"/>
    <col min="2" max="2" width="0.140625" customWidth="1"/>
    <col min="3" max="3" width="1.85546875" hidden="1" customWidth="1"/>
    <col min="4" max="4" width="1.7109375" hidden="1" customWidth="1"/>
    <col min="5" max="5" width="2.140625" hidden="1" customWidth="1"/>
    <col min="6" max="6" width="2.5703125" hidden="1" customWidth="1"/>
    <col min="7" max="7" width="2" hidden="1" customWidth="1"/>
    <col min="8" max="8" width="2.7109375" hidden="1" customWidth="1"/>
    <col min="9" max="9" width="35.7109375" customWidth="1"/>
    <col min="10" max="10" width="44.5703125" customWidth="1"/>
    <col min="11" max="11" width="11.42578125" customWidth="1"/>
    <col min="12" max="12" width="13.85546875" customWidth="1"/>
    <col min="13" max="13" width="10" customWidth="1"/>
    <col min="14" max="14" width="17.140625" customWidth="1"/>
    <col min="15" max="15" width="4.85546875" customWidth="1"/>
  </cols>
  <sheetData>
    <row r="1" spans="2:15" ht="18.75" customHeight="1" x14ac:dyDescent="0.25">
      <c r="B1" s="99"/>
      <c r="C1" s="99"/>
      <c r="D1" s="99"/>
      <c r="E1" s="99"/>
      <c r="F1" s="99"/>
      <c r="G1" s="99"/>
      <c r="H1" s="99"/>
      <c r="I1" s="222" t="s">
        <v>1127</v>
      </c>
      <c r="J1" s="222"/>
      <c r="K1" s="222"/>
      <c r="L1" s="222"/>
      <c r="M1" s="222"/>
      <c r="N1" s="222"/>
    </row>
    <row r="2" spans="2:15" ht="18.75" customHeight="1" x14ac:dyDescent="0.25">
      <c r="B2" s="81"/>
      <c r="C2" s="81"/>
      <c r="D2" s="81"/>
      <c r="E2" s="81"/>
      <c r="F2" s="81"/>
      <c r="G2" s="81"/>
      <c r="H2" s="81"/>
      <c r="I2" s="223" t="s">
        <v>1109</v>
      </c>
      <c r="J2" s="223"/>
      <c r="K2" s="223"/>
      <c r="L2" s="223"/>
      <c r="M2" s="223"/>
      <c r="N2" s="223"/>
      <c r="O2" s="100"/>
    </row>
    <row r="3" spans="2:15" ht="17.25" customHeight="1" x14ac:dyDescent="0.25">
      <c r="B3" s="99"/>
      <c r="C3" s="99"/>
      <c r="D3" s="99"/>
      <c r="E3" s="99"/>
      <c r="F3" s="99"/>
      <c r="G3" s="99"/>
      <c r="H3" s="99"/>
      <c r="I3" s="223" t="s">
        <v>1110</v>
      </c>
      <c r="J3" s="223"/>
      <c r="K3" s="223"/>
      <c r="L3" s="223"/>
      <c r="M3" s="223"/>
      <c r="N3" s="223"/>
    </row>
    <row r="4" spans="2:15" ht="17.25" customHeight="1" x14ac:dyDescent="0.25">
      <c r="B4" s="99"/>
      <c r="C4" s="99"/>
      <c r="D4" s="99"/>
      <c r="E4" s="99"/>
      <c r="F4" s="99"/>
      <c r="G4" s="99"/>
      <c r="H4" s="99"/>
      <c r="I4" s="223" t="s">
        <v>379</v>
      </c>
      <c r="J4" s="223"/>
      <c r="K4" s="223"/>
      <c r="L4" s="223"/>
      <c r="M4" s="223"/>
      <c r="N4" s="223"/>
    </row>
    <row r="5" spans="2:15" ht="17.25" customHeight="1" x14ac:dyDescent="0.25">
      <c r="B5" s="99"/>
      <c r="C5" s="99"/>
      <c r="D5" s="99"/>
      <c r="E5" s="99"/>
      <c r="F5" s="99"/>
      <c r="G5" s="99"/>
      <c r="H5" s="99"/>
      <c r="I5" s="291" t="s">
        <v>1150</v>
      </c>
      <c r="J5" s="291"/>
      <c r="K5" s="291"/>
      <c r="L5" s="291"/>
      <c r="M5" s="291"/>
      <c r="N5" s="291"/>
    </row>
    <row r="6" spans="2:15" ht="17.25" customHeight="1" x14ac:dyDescent="0.25">
      <c r="B6" s="99"/>
      <c r="C6" s="99"/>
      <c r="D6" s="99"/>
      <c r="E6" s="99"/>
      <c r="F6" s="99"/>
      <c r="G6" s="99"/>
      <c r="H6" s="99"/>
      <c r="I6" s="222" t="s">
        <v>377</v>
      </c>
      <c r="J6" s="222"/>
      <c r="K6" s="222"/>
      <c r="L6" s="222"/>
      <c r="M6" s="222"/>
      <c r="N6" s="222"/>
    </row>
    <row r="7" spans="2:15" ht="17.25" customHeight="1" x14ac:dyDescent="0.25">
      <c r="B7" s="99"/>
      <c r="C7" s="99"/>
      <c r="D7" s="99"/>
      <c r="E7" s="99"/>
      <c r="F7" s="99"/>
      <c r="G7" s="99"/>
      <c r="H7" s="99"/>
      <c r="I7" s="223" t="s">
        <v>378</v>
      </c>
      <c r="J7" s="223"/>
      <c r="K7" s="223"/>
      <c r="L7" s="223"/>
      <c r="M7" s="223"/>
      <c r="N7" s="223"/>
    </row>
    <row r="8" spans="2:15" ht="17.25" customHeight="1" x14ac:dyDescent="0.25">
      <c r="B8" s="99"/>
      <c r="C8" s="99"/>
      <c r="D8" s="99"/>
      <c r="E8" s="99"/>
      <c r="F8" s="99"/>
      <c r="G8" s="99"/>
      <c r="H8" s="99"/>
      <c r="I8" s="223" t="s">
        <v>379</v>
      </c>
      <c r="J8" s="223"/>
      <c r="K8" s="223"/>
      <c r="L8" s="223"/>
      <c r="M8" s="223"/>
      <c r="N8" s="223"/>
    </row>
    <row r="9" spans="2:15" ht="17.25" customHeight="1" x14ac:dyDescent="0.25">
      <c r="B9" s="99"/>
      <c r="C9" s="99"/>
      <c r="D9" s="99"/>
      <c r="E9" s="99"/>
      <c r="F9" s="99"/>
      <c r="G9" s="99"/>
      <c r="H9" s="99"/>
      <c r="I9" s="291" t="s">
        <v>1151</v>
      </c>
      <c r="J9" s="291"/>
      <c r="K9" s="291"/>
      <c r="L9" s="291"/>
      <c r="M9" s="291"/>
      <c r="N9" s="291"/>
    </row>
    <row r="10" spans="2:15" ht="14.25" customHeight="1" x14ac:dyDescent="0.25">
      <c r="B10" s="84"/>
      <c r="C10" s="84"/>
      <c r="D10" s="84"/>
      <c r="E10" s="84"/>
      <c r="F10" s="84"/>
      <c r="G10" s="84"/>
      <c r="H10" s="84"/>
      <c r="I10" s="84"/>
      <c r="J10" s="84"/>
      <c r="K10" s="84"/>
      <c r="L10" s="84"/>
      <c r="M10" s="84"/>
      <c r="N10" s="84"/>
    </row>
    <row r="11" spans="2:15" ht="51" customHeight="1" x14ac:dyDescent="0.25">
      <c r="B11" s="101"/>
      <c r="C11" s="101"/>
      <c r="D11" s="101"/>
      <c r="E11" s="101"/>
      <c r="F11" s="101"/>
      <c r="G11" s="101"/>
      <c r="H11" s="101"/>
      <c r="I11" s="243" t="s">
        <v>376</v>
      </c>
      <c r="J11" s="243"/>
      <c r="K11" s="243"/>
      <c r="L11" s="243"/>
      <c r="M11" s="243"/>
      <c r="N11" s="243"/>
      <c r="O11" s="102"/>
    </row>
    <row r="12" spans="2:15" ht="18.75" customHeight="1" thickBot="1" x14ac:dyDescent="0.3">
      <c r="B12" s="244"/>
      <c r="C12" s="244"/>
      <c r="D12" s="244"/>
      <c r="E12" s="244"/>
      <c r="F12" s="244"/>
      <c r="G12" s="244"/>
      <c r="H12" s="244"/>
      <c r="I12" s="244"/>
      <c r="J12" s="81"/>
      <c r="K12" s="81"/>
      <c r="L12" s="81"/>
      <c r="M12" s="81"/>
      <c r="N12" s="105" t="s">
        <v>508</v>
      </c>
    </row>
    <row r="13" spans="2:15" ht="48.75" customHeight="1" thickBot="1" x14ac:dyDescent="0.25">
      <c r="B13" s="224" t="s">
        <v>448</v>
      </c>
      <c r="C13" s="225"/>
      <c r="D13" s="225"/>
      <c r="E13" s="225"/>
      <c r="F13" s="225"/>
      <c r="G13" s="225"/>
      <c r="H13" s="225"/>
      <c r="I13" s="225"/>
      <c r="J13" s="226"/>
      <c r="K13" s="85" t="s">
        <v>659</v>
      </c>
      <c r="L13" s="85" t="s">
        <v>660</v>
      </c>
      <c r="M13" s="85" t="s">
        <v>661</v>
      </c>
      <c r="N13" s="96" t="s">
        <v>924</v>
      </c>
    </row>
    <row r="14" spans="2:15" ht="18.75" customHeight="1" thickBot="1" x14ac:dyDescent="0.3">
      <c r="B14" s="227">
        <v>1</v>
      </c>
      <c r="C14" s="228"/>
      <c r="D14" s="228"/>
      <c r="E14" s="228"/>
      <c r="F14" s="228"/>
      <c r="G14" s="228"/>
      <c r="H14" s="228"/>
      <c r="I14" s="228"/>
      <c r="J14" s="229"/>
      <c r="K14" s="86">
        <v>2</v>
      </c>
      <c r="L14" s="86">
        <v>3</v>
      </c>
      <c r="M14" s="86">
        <v>4</v>
      </c>
      <c r="N14" s="97">
        <v>5</v>
      </c>
    </row>
    <row r="15" spans="2:15" ht="22.5" customHeight="1" x14ac:dyDescent="0.2">
      <c r="B15" s="230" t="s">
        <v>500</v>
      </c>
      <c r="C15" s="231"/>
      <c r="D15" s="231"/>
      <c r="E15" s="231"/>
      <c r="F15" s="231"/>
      <c r="G15" s="231"/>
      <c r="H15" s="231"/>
      <c r="I15" s="231"/>
      <c r="J15" s="232"/>
      <c r="K15" s="94" t="s">
        <v>501</v>
      </c>
      <c r="L15" s="94"/>
      <c r="M15" s="94"/>
      <c r="N15" s="106">
        <f>N16+N22+N138+N167+N178</f>
        <v>359987.80000000005</v>
      </c>
    </row>
    <row r="16" spans="2:15" ht="32.25" customHeight="1" x14ac:dyDescent="0.2">
      <c r="B16" s="98"/>
      <c r="C16" s="233" t="s">
        <v>502</v>
      </c>
      <c r="D16" s="234"/>
      <c r="E16" s="234"/>
      <c r="F16" s="234"/>
      <c r="G16" s="234"/>
      <c r="H16" s="234"/>
      <c r="I16" s="234"/>
      <c r="J16" s="235"/>
      <c r="K16" s="87" t="s">
        <v>503</v>
      </c>
      <c r="L16" s="87"/>
      <c r="M16" s="87"/>
      <c r="N16" s="107">
        <f>N17</f>
        <v>2277.8000000000002</v>
      </c>
    </row>
    <row r="17" spans="2:14" ht="24.75" customHeight="1" x14ac:dyDescent="0.2">
      <c r="B17" s="98"/>
      <c r="C17" s="157"/>
      <c r="D17" s="236" t="s">
        <v>504</v>
      </c>
      <c r="E17" s="237"/>
      <c r="F17" s="237"/>
      <c r="G17" s="237"/>
      <c r="H17" s="237"/>
      <c r="I17" s="237"/>
      <c r="J17" s="238"/>
      <c r="K17" s="88" t="s">
        <v>503</v>
      </c>
      <c r="L17" s="88" t="s">
        <v>505</v>
      </c>
      <c r="M17" s="88"/>
      <c r="N17" s="108">
        <f>N18</f>
        <v>2277.8000000000002</v>
      </c>
    </row>
    <row r="18" spans="2:14" ht="18" customHeight="1" x14ac:dyDescent="0.2">
      <c r="B18" s="98"/>
      <c r="C18" s="157"/>
      <c r="D18" s="162"/>
      <c r="E18" s="160"/>
      <c r="F18" s="89"/>
      <c r="G18" s="239" t="s">
        <v>506</v>
      </c>
      <c r="H18" s="240"/>
      <c r="I18" s="240"/>
      <c r="J18" s="241"/>
      <c r="K18" s="90" t="s">
        <v>503</v>
      </c>
      <c r="L18" s="90" t="s">
        <v>507</v>
      </c>
      <c r="M18" s="90"/>
      <c r="N18" s="109">
        <f>SUM(N19:N21)</f>
        <v>2277.8000000000002</v>
      </c>
    </row>
    <row r="19" spans="2:14" ht="18.75" customHeight="1" x14ac:dyDescent="0.2">
      <c r="B19" s="98"/>
      <c r="C19" s="157"/>
      <c r="D19" s="162"/>
      <c r="E19" s="160"/>
      <c r="F19" s="89"/>
      <c r="G19" s="158"/>
      <c r="H19" s="218" t="s">
        <v>228</v>
      </c>
      <c r="I19" s="195"/>
      <c r="J19" s="196"/>
      <c r="K19" s="91" t="s">
        <v>503</v>
      </c>
      <c r="L19" s="91" t="s">
        <v>507</v>
      </c>
      <c r="M19" s="91" t="s">
        <v>229</v>
      </c>
      <c r="N19" s="110">
        <v>1839.9</v>
      </c>
    </row>
    <row r="20" spans="2:14" ht="33" customHeight="1" x14ac:dyDescent="0.2">
      <c r="B20" s="98"/>
      <c r="C20" s="157"/>
      <c r="D20" s="162"/>
      <c r="E20" s="160"/>
      <c r="F20" s="89"/>
      <c r="G20" s="158"/>
      <c r="H20" s="198" t="s">
        <v>230</v>
      </c>
      <c r="I20" s="199"/>
      <c r="J20" s="200"/>
      <c r="K20" s="91" t="s">
        <v>503</v>
      </c>
      <c r="L20" s="91" t="s">
        <v>507</v>
      </c>
      <c r="M20" s="91" t="s">
        <v>231</v>
      </c>
      <c r="N20" s="110">
        <v>40</v>
      </c>
    </row>
    <row r="21" spans="2:14" ht="51.75" customHeight="1" x14ac:dyDescent="0.2">
      <c r="B21" s="98"/>
      <c r="C21" s="157"/>
      <c r="D21" s="162"/>
      <c r="E21" s="160"/>
      <c r="F21" s="89"/>
      <c r="G21" s="158"/>
      <c r="H21" s="198" t="s">
        <v>232</v>
      </c>
      <c r="I21" s="199"/>
      <c r="J21" s="200"/>
      <c r="K21" s="91" t="s">
        <v>503</v>
      </c>
      <c r="L21" s="91" t="s">
        <v>507</v>
      </c>
      <c r="M21" s="91" t="s">
        <v>233</v>
      </c>
      <c r="N21" s="110">
        <v>397.9</v>
      </c>
    </row>
    <row r="22" spans="2:14" ht="50.25" customHeight="1" x14ac:dyDescent="0.2">
      <c r="B22" s="98"/>
      <c r="C22" s="201" t="s">
        <v>234</v>
      </c>
      <c r="D22" s="201"/>
      <c r="E22" s="201"/>
      <c r="F22" s="201"/>
      <c r="G22" s="201"/>
      <c r="H22" s="201"/>
      <c r="I22" s="201"/>
      <c r="J22" s="201"/>
      <c r="K22" s="87" t="s">
        <v>235</v>
      </c>
      <c r="L22" s="87"/>
      <c r="M22" s="87"/>
      <c r="N22" s="107">
        <f>N23+N31+N40+N54+N88+N47</f>
        <v>203340.20000000004</v>
      </c>
    </row>
    <row r="23" spans="2:14" ht="33" customHeight="1" x14ac:dyDescent="0.2">
      <c r="B23" s="98"/>
      <c r="C23" s="157"/>
      <c r="D23" s="202" t="s">
        <v>236</v>
      </c>
      <c r="E23" s="202"/>
      <c r="F23" s="202"/>
      <c r="G23" s="202"/>
      <c r="H23" s="202"/>
      <c r="I23" s="202"/>
      <c r="J23" s="202"/>
      <c r="K23" s="88" t="s">
        <v>235</v>
      </c>
      <c r="L23" s="88" t="s">
        <v>237</v>
      </c>
      <c r="M23" s="88"/>
      <c r="N23" s="108">
        <f>N24</f>
        <v>4945</v>
      </c>
    </row>
    <row r="24" spans="2:14" ht="18.75" customHeight="1" x14ac:dyDescent="0.2">
      <c r="B24" s="98"/>
      <c r="C24" s="157"/>
      <c r="D24" s="162"/>
      <c r="E24" s="203" t="s">
        <v>238</v>
      </c>
      <c r="F24" s="203"/>
      <c r="G24" s="203"/>
      <c r="H24" s="203"/>
      <c r="I24" s="203"/>
      <c r="J24" s="203"/>
      <c r="K24" s="92" t="s">
        <v>235</v>
      </c>
      <c r="L24" s="92" t="s">
        <v>239</v>
      </c>
      <c r="M24" s="92"/>
      <c r="N24" s="111">
        <f>N25</f>
        <v>4945</v>
      </c>
    </row>
    <row r="25" spans="2:14" ht="33" customHeight="1" x14ac:dyDescent="0.2">
      <c r="B25" s="98"/>
      <c r="C25" s="157"/>
      <c r="D25" s="162"/>
      <c r="E25" s="160"/>
      <c r="F25" s="204" t="s">
        <v>240</v>
      </c>
      <c r="G25" s="204"/>
      <c r="H25" s="204"/>
      <c r="I25" s="204"/>
      <c r="J25" s="204"/>
      <c r="K25" s="93" t="s">
        <v>235</v>
      </c>
      <c r="L25" s="93" t="s">
        <v>241</v>
      </c>
      <c r="M25" s="93"/>
      <c r="N25" s="112">
        <f>N26</f>
        <v>4945</v>
      </c>
    </row>
    <row r="26" spans="2:14" ht="63" customHeight="1" x14ac:dyDescent="0.2">
      <c r="B26" s="98"/>
      <c r="C26" s="157"/>
      <c r="D26" s="162"/>
      <c r="E26" s="160"/>
      <c r="F26" s="89"/>
      <c r="G26" s="239" t="s">
        <v>242</v>
      </c>
      <c r="H26" s="240"/>
      <c r="I26" s="240"/>
      <c r="J26" s="241"/>
      <c r="K26" s="90" t="s">
        <v>235</v>
      </c>
      <c r="L26" s="90" t="s">
        <v>243</v>
      </c>
      <c r="M26" s="90"/>
      <c r="N26" s="109">
        <f>SUM(N27:N30)</f>
        <v>4945</v>
      </c>
    </row>
    <row r="27" spans="2:14" ht="21.75" customHeight="1" x14ac:dyDescent="0.2">
      <c r="B27" s="98"/>
      <c r="C27" s="157"/>
      <c r="D27" s="162"/>
      <c r="E27" s="160"/>
      <c r="F27" s="89"/>
      <c r="G27" s="158"/>
      <c r="H27" s="218" t="s">
        <v>228</v>
      </c>
      <c r="I27" s="195"/>
      <c r="J27" s="196"/>
      <c r="K27" s="91" t="s">
        <v>235</v>
      </c>
      <c r="L27" s="91" t="s">
        <v>243</v>
      </c>
      <c r="M27" s="91" t="s">
        <v>229</v>
      </c>
      <c r="N27" s="110">
        <v>2423.1999999999998</v>
      </c>
    </row>
    <row r="28" spans="2:14" ht="50.25" customHeight="1" x14ac:dyDescent="0.2">
      <c r="B28" s="98"/>
      <c r="C28" s="157"/>
      <c r="D28" s="162"/>
      <c r="E28" s="160"/>
      <c r="F28" s="89"/>
      <c r="G28" s="158"/>
      <c r="H28" s="218" t="s">
        <v>232</v>
      </c>
      <c r="I28" s="195"/>
      <c r="J28" s="196"/>
      <c r="K28" s="91" t="s">
        <v>235</v>
      </c>
      <c r="L28" s="91" t="s">
        <v>243</v>
      </c>
      <c r="M28" s="91" t="s">
        <v>233</v>
      </c>
      <c r="N28" s="110">
        <v>731.8</v>
      </c>
    </row>
    <row r="29" spans="2:14" ht="31.5" customHeight="1" x14ac:dyDescent="0.2">
      <c r="B29" s="98"/>
      <c r="C29" s="169"/>
      <c r="D29" s="167"/>
      <c r="E29" s="168"/>
      <c r="F29" s="89"/>
      <c r="G29" s="166"/>
      <c r="H29" s="165"/>
      <c r="I29" s="195" t="s">
        <v>902</v>
      </c>
      <c r="J29" s="196"/>
      <c r="K29" s="91" t="s">
        <v>235</v>
      </c>
      <c r="L29" s="91" t="s">
        <v>243</v>
      </c>
      <c r="M29" s="91">
        <v>242</v>
      </c>
      <c r="N29" s="110">
        <v>90</v>
      </c>
    </row>
    <row r="30" spans="2:14" ht="21.75" customHeight="1" x14ac:dyDescent="0.2">
      <c r="B30" s="98"/>
      <c r="C30" s="157"/>
      <c r="D30" s="162"/>
      <c r="E30" s="160"/>
      <c r="F30" s="89"/>
      <c r="G30" s="158"/>
      <c r="H30" s="198" t="s">
        <v>1141</v>
      </c>
      <c r="I30" s="199"/>
      <c r="J30" s="200"/>
      <c r="K30" s="91" t="s">
        <v>235</v>
      </c>
      <c r="L30" s="91" t="s">
        <v>243</v>
      </c>
      <c r="M30" s="91" t="s">
        <v>894</v>
      </c>
      <c r="N30" s="110">
        <f>1790-90</f>
        <v>1700</v>
      </c>
    </row>
    <row r="31" spans="2:14" ht="36" customHeight="1" x14ac:dyDescent="0.2">
      <c r="B31" s="98"/>
      <c r="C31" s="157"/>
      <c r="D31" s="202" t="s">
        <v>895</v>
      </c>
      <c r="E31" s="202"/>
      <c r="F31" s="202"/>
      <c r="G31" s="202"/>
      <c r="H31" s="202"/>
      <c r="I31" s="202"/>
      <c r="J31" s="202"/>
      <c r="K31" s="88" t="s">
        <v>235</v>
      </c>
      <c r="L31" s="88" t="s">
        <v>896</v>
      </c>
      <c r="M31" s="88"/>
      <c r="N31" s="108">
        <f>N32</f>
        <v>5942</v>
      </c>
    </row>
    <row r="32" spans="2:14" ht="18" customHeight="1" x14ac:dyDescent="0.2">
      <c r="B32" s="98"/>
      <c r="C32" s="157"/>
      <c r="D32" s="162"/>
      <c r="E32" s="203" t="s">
        <v>897</v>
      </c>
      <c r="F32" s="203"/>
      <c r="G32" s="203"/>
      <c r="H32" s="203"/>
      <c r="I32" s="203"/>
      <c r="J32" s="203"/>
      <c r="K32" s="92" t="s">
        <v>235</v>
      </c>
      <c r="L32" s="92" t="s">
        <v>898</v>
      </c>
      <c r="M32" s="92"/>
      <c r="N32" s="111">
        <f>N33</f>
        <v>5942</v>
      </c>
    </row>
    <row r="33" spans="2:14" ht="34.5" customHeight="1" x14ac:dyDescent="0.2">
      <c r="B33" s="98"/>
      <c r="C33" s="157"/>
      <c r="D33" s="162"/>
      <c r="E33" s="160"/>
      <c r="F33" s="204" t="s">
        <v>899</v>
      </c>
      <c r="G33" s="204"/>
      <c r="H33" s="204"/>
      <c r="I33" s="204"/>
      <c r="J33" s="204"/>
      <c r="K33" s="93" t="s">
        <v>235</v>
      </c>
      <c r="L33" s="93" t="s">
        <v>900</v>
      </c>
      <c r="M33" s="93"/>
      <c r="N33" s="112">
        <f>N34</f>
        <v>5942</v>
      </c>
    </row>
    <row r="34" spans="2:14" ht="54.75" customHeight="1" x14ac:dyDescent="0.2">
      <c r="B34" s="98"/>
      <c r="C34" s="157"/>
      <c r="D34" s="162"/>
      <c r="E34" s="160"/>
      <c r="F34" s="89"/>
      <c r="G34" s="114" t="s">
        <v>351</v>
      </c>
      <c r="H34" s="115"/>
      <c r="I34" s="219" t="s">
        <v>1100</v>
      </c>
      <c r="J34" s="220"/>
      <c r="K34" s="90" t="s">
        <v>235</v>
      </c>
      <c r="L34" s="90" t="s">
        <v>901</v>
      </c>
      <c r="M34" s="90"/>
      <c r="N34" s="109">
        <f>SUM(N35:N39)</f>
        <v>5942</v>
      </c>
    </row>
    <row r="35" spans="2:14" ht="20.25" customHeight="1" x14ac:dyDescent="0.2">
      <c r="B35" s="98"/>
      <c r="C35" s="157"/>
      <c r="D35" s="162"/>
      <c r="E35" s="160"/>
      <c r="F35" s="89"/>
      <c r="G35" s="158"/>
      <c r="H35" s="198" t="s">
        <v>228</v>
      </c>
      <c r="I35" s="199"/>
      <c r="J35" s="200"/>
      <c r="K35" s="91" t="s">
        <v>235</v>
      </c>
      <c r="L35" s="91" t="s">
        <v>901</v>
      </c>
      <c r="M35" s="91" t="s">
        <v>229</v>
      </c>
      <c r="N35" s="110">
        <v>3586.7</v>
      </c>
    </row>
    <row r="36" spans="2:14" ht="34.5" customHeight="1" x14ac:dyDescent="0.2">
      <c r="B36" s="98"/>
      <c r="C36" s="157"/>
      <c r="D36" s="162"/>
      <c r="E36" s="160"/>
      <c r="F36" s="89"/>
      <c r="G36" s="158"/>
      <c r="H36" s="198" t="s">
        <v>230</v>
      </c>
      <c r="I36" s="199"/>
      <c r="J36" s="200"/>
      <c r="K36" s="91" t="s">
        <v>235</v>
      </c>
      <c r="L36" s="91" t="s">
        <v>901</v>
      </c>
      <c r="M36" s="91" t="s">
        <v>231</v>
      </c>
      <c r="N36" s="110">
        <v>10</v>
      </c>
    </row>
    <row r="37" spans="2:14" ht="55.5" customHeight="1" x14ac:dyDescent="0.2">
      <c r="B37" s="98"/>
      <c r="C37" s="157"/>
      <c r="D37" s="162"/>
      <c r="E37" s="160"/>
      <c r="F37" s="89"/>
      <c r="G37" s="158"/>
      <c r="H37" s="198" t="s">
        <v>232</v>
      </c>
      <c r="I37" s="199"/>
      <c r="J37" s="200"/>
      <c r="K37" s="91" t="s">
        <v>235</v>
      </c>
      <c r="L37" s="91" t="s">
        <v>901</v>
      </c>
      <c r="M37" s="91" t="s">
        <v>233</v>
      </c>
      <c r="N37" s="110">
        <v>1083.2</v>
      </c>
    </row>
    <row r="38" spans="2:14" ht="31.5" customHeight="1" x14ac:dyDescent="0.2">
      <c r="B38" s="98"/>
      <c r="C38" s="157"/>
      <c r="D38" s="162"/>
      <c r="E38" s="160"/>
      <c r="F38" s="89"/>
      <c r="G38" s="158"/>
      <c r="H38" s="198" t="s">
        <v>902</v>
      </c>
      <c r="I38" s="199"/>
      <c r="J38" s="200"/>
      <c r="K38" s="91" t="s">
        <v>235</v>
      </c>
      <c r="L38" s="91" t="s">
        <v>901</v>
      </c>
      <c r="M38" s="91" t="s">
        <v>903</v>
      </c>
      <c r="N38" s="110">
        <v>922.1</v>
      </c>
    </row>
    <row r="39" spans="2:14" ht="21.75" customHeight="1" thickBot="1" x14ac:dyDescent="0.25">
      <c r="B39" s="98"/>
      <c r="C39" s="157"/>
      <c r="D39" s="162"/>
      <c r="E39" s="160"/>
      <c r="F39" s="89"/>
      <c r="G39" s="158"/>
      <c r="H39" s="245" t="s">
        <v>1142</v>
      </c>
      <c r="I39" s="246"/>
      <c r="J39" s="247"/>
      <c r="K39" s="179" t="s">
        <v>235</v>
      </c>
      <c r="L39" s="179" t="s">
        <v>901</v>
      </c>
      <c r="M39" s="179" t="s">
        <v>894</v>
      </c>
      <c r="N39" s="180">
        <v>340</v>
      </c>
    </row>
    <row r="40" spans="2:14" ht="33" customHeight="1" x14ac:dyDescent="0.2">
      <c r="B40" s="98"/>
      <c r="C40" s="157"/>
      <c r="D40" s="202" t="s">
        <v>904</v>
      </c>
      <c r="E40" s="202"/>
      <c r="F40" s="202"/>
      <c r="G40" s="202"/>
      <c r="H40" s="249"/>
      <c r="I40" s="249"/>
      <c r="J40" s="249"/>
      <c r="K40" s="136" t="s">
        <v>235</v>
      </c>
      <c r="L40" s="136" t="s">
        <v>905</v>
      </c>
      <c r="M40" s="136"/>
      <c r="N40" s="137">
        <f>N41</f>
        <v>595</v>
      </c>
    </row>
    <row r="41" spans="2:14" ht="33" customHeight="1" x14ac:dyDescent="0.2">
      <c r="B41" s="98"/>
      <c r="C41" s="157"/>
      <c r="D41" s="162"/>
      <c r="E41" s="248" t="s">
        <v>906</v>
      </c>
      <c r="F41" s="248"/>
      <c r="G41" s="248"/>
      <c r="H41" s="248"/>
      <c r="I41" s="248"/>
      <c r="J41" s="248"/>
      <c r="K41" s="92" t="s">
        <v>235</v>
      </c>
      <c r="L41" s="92" t="s">
        <v>907</v>
      </c>
      <c r="M41" s="92"/>
      <c r="N41" s="111">
        <f>N42</f>
        <v>595</v>
      </c>
    </row>
    <row r="42" spans="2:14" ht="35.25" customHeight="1" x14ac:dyDescent="0.2">
      <c r="B42" s="98"/>
      <c r="C42" s="157"/>
      <c r="D42" s="162"/>
      <c r="E42" s="160"/>
      <c r="F42" s="242" t="s">
        <v>908</v>
      </c>
      <c r="G42" s="242"/>
      <c r="H42" s="242"/>
      <c r="I42" s="242"/>
      <c r="J42" s="242"/>
      <c r="K42" s="132" t="s">
        <v>235</v>
      </c>
      <c r="L42" s="132" t="s">
        <v>909</v>
      </c>
      <c r="M42" s="132"/>
      <c r="N42" s="133">
        <f>N43</f>
        <v>595</v>
      </c>
    </row>
    <row r="43" spans="2:14" ht="36" customHeight="1" x14ac:dyDescent="0.2">
      <c r="B43" s="98"/>
      <c r="C43" s="157"/>
      <c r="D43" s="162"/>
      <c r="E43" s="160"/>
      <c r="F43" s="89"/>
      <c r="G43" s="209" t="s">
        <v>910</v>
      </c>
      <c r="H43" s="209"/>
      <c r="I43" s="209"/>
      <c r="J43" s="209"/>
      <c r="K43" s="90" t="s">
        <v>235</v>
      </c>
      <c r="L43" s="90" t="s">
        <v>911</v>
      </c>
      <c r="M43" s="90"/>
      <c r="N43" s="109">
        <f>SUM(N44:N46)</f>
        <v>595</v>
      </c>
    </row>
    <row r="44" spans="2:14" ht="18.75" customHeight="1" x14ac:dyDescent="0.2">
      <c r="B44" s="98"/>
      <c r="C44" s="157"/>
      <c r="D44" s="162"/>
      <c r="E44" s="160"/>
      <c r="F44" s="89"/>
      <c r="G44" s="158"/>
      <c r="H44" s="198" t="s">
        <v>228</v>
      </c>
      <c r="I44" s="199"/>
      <c r="J44" s="200"/>
      <c r="K44" s="91" t="s">
        <v>235</v>
      </c>
      <c r="L44" s="91" t="s">
        <v>911</v>
      </c>
      <c r="M44" s="91" t="s">
        <v>229</v>
      </c>
      <c r="N44" s="110">
        <v>381</v>
      </c>
    </row>
    <row r="45" spans="2:14" ht="49.5" customHeight="1" x14ac:dyDescent="0.2">
      <c r="B45" s="98"/>
      <c r="C45" s="157"/>
      <c r="D45" s="162"/>
      <c r="E45" s="160"/>
      <c r="F45" s="89"/>
      <c r="G45" s="158"/>
      <c r="H45" s="198" t="s">
        <v>232</v>
      </c>
      <c r="I45" s="199"/>
      <c r="J45" s="200"/>
      <c r="K45" s="91" t="s">
        <v>235</v>
      </c>
      <c r="L45" s="91" t="s">
        <v>911</v>
      </c>
      <c r="M45" s="91" t="s">
        <v>233</v>
      </c>
      <c r="N45" s="110">
        <v>115</v>
      </c>
    </row>
    <row r="46" spans="2:14" ht="21.75" customHeight="1" x14ac:dyDescent="0.2">
      <c r="B46" s="98"/>
      <c r="C46" s="157"/>
      <c r="D46" s="162"/>
      <c r="E46" s="160"/>
      <c r="F46" s="89"/>
      <c r="G46" s="158"/>
      <c r="H46" s="149"/>
      <c r="I46" s="195" t="s">
        <v>1141</v>
      </c>
      <c r="J46" s="196"/>
      <c r="K46" s="91" t="s">
        <v>235</v>
      </c>
      <c r="L46" s="91" t="s">
        <v>911</v>
      </c>
      <c r="M46" s="91">
        <v>244</v>
      </c>
      <c r="N46" s="110">
        <v>99</v>
      </c>
    </row>
    <row r="47" spans="2:14" ht="40.5" customHeight="1" x14ac:dyDescent="0.2">
      <c r="B47" s="98"/>
      <c r="C47" s="157"/>
      <c r="D47" s="162"/>
      <c r="E47" s="160"/>
      <c r="F47" s="89"/>
      <c r="G47" s="158"/>
      <c r="H47" s="149"/>
      <c r="I47" s="195" t="s">
        <v>35</v>
      </c>
      <c r="J47" s="196"/>
      <c r="K47" s="91" t="s">
        <v>235</v>
      </c>
      <c r="L47" s="91">
        <v>1000000000</v>
      </c>
      <c r="M47" s="91"/>
      <c r="N47" s="110">
        <f>N48</f>
        <v>540</v>
      </c>
    </row>
    <row r="48" spans="2:14" ht="36" customHeight="1" x14ac:dyDescent="0.2">
      <c r="B48" s="98"/>
      <c r="C48" s="157"/>
      <c r="D48" s="162"/>
      <c r="E48" s="160"/>
      <c r="F48" s="89"/>
      <c r="G48" s="158"/>
      <c r="H48" s="149"/>
      <c r="I48" s="195" t="s">
        <v>69</v>
      </c>
      <c r="J48" s="196"/>
      <c r="K48" s="91" t="s">
        <v>235</v>
      </c>
      <c r="L48" s="91">
        <v>1020000000</v>
      </c>
      <c r="M48" s="91"/>
      <c r="N48" s="110">
        <f>N49</f>
        <v>540</v>
      </c>
    </row>
    <row r="49" spans="2:14" ht="35.25" customHeight="1" x14ac:dyDescent="0.2">
      <c r="B49" s="98"/>
      <c r="C49" s="157"/>
      <c r="D49" s="162"/>
      <c r="E49" s="160"/>
      <c r="F49" s="89"/>
      <c r="G49" s="158"/>
      <c r="H49" s="149"/>
      <c r="I49" s="195" t="s">
        <v>75</v>
      </c>
      <c r="J49" s="196"/>
      <c r="K49" s="91" t="s">
        <v>235</v>
      </c>
      <c r="L49" s="91">
        <v>1020200000</v>
      </c>
      <c r="M49" s="91"/>
      <c r="N49" s="110">
        <f>N50</f>
        <v>540</v>
      </c>
    </row>
    <row r="50" spans="2:14" ht="49.5" customHeight="1" x14ac:dyDescent="0.2">
      <c r="B50" s="98"/>
      <c r="C50" s="157"/>
      <c r="D50" s="162"/>
      <c r="E50" s="160"/>
      <c r="F50" s="89"/>
      <c r="G50" s="158"/>
      <c r="H50" s="149"/>
      <c r="I50" s="195" t="s">
        <v>1106</v>
      </c>
      <c r="J50" s="196"/>
      <c r="K50" s="91" t="s">
        <v>235</v>
      </c>
      <c r="L50" s="91">
        <v>1020262670</v>
      </c>
      <c r="M50" s="91"/>
      <c r="N50" s="110">
        <f>N51+N52+N53</f>
        <v>540</v>
      </c>
    </row>
    <row r="51" spans="2:14" ht="23.25" customHeight="1" x14ac:dyDescent="0.2">
      <c r="B51" s="98"/>
      <c r="C51" s="157"/>
      <c r="D51" s="162"/>
      <c r="E51" s="160"/>
      <c r="F51" s="89"/>
      <c r="G51" s="158"/>
      <c r="H51" s="149"/>
      <c r="I51" s="195" t="s">
        <v>228</v>
      </c>
      <c r="J51" s="196"/>
      <c r="K51" s="91" t="s">
        <v>235</v>
      </c>
      <c r="L51" s="91">
        <v>1020262670</v>
      </c>
      <c r="M51" s="91">
        <v>121</v>
      </c>
      <c r="N51" s="110">
        <v>394</v>
      </c>
    </row>
    <row r="52" spans="2:14" ht="54.75" customHeight="1" x14ac:dyDescent="0.2">
      <c r="B52" s="98"/>
      <c r="C52" s="157"/>
      <c r="D52" s="162"/>
      <c r="E52" s="160"/>
      <c r="F52" s="89"/>
      <c r="G52" s="158"/>
      <c r="H52" s="149"/>
      <c r="I52" s="218" t="s">
        <v>1116</v>
      </c>
      <c r="J52" s="195"/>
      <c r="K52" s="91" t="s">
        <v>235</v>
      </c>
      <c r="L52" s="144">
        <v>1020262670</v>
      </c>
      <c r="M52" s="91">
        <v>129</v>
      </c>
      <c r="N52" s="110">
        <v>119</v>
      </c>
    </row>
    <row r="53" spans="2:14" ht="21.75" customHeight="1" x14ac:dyDescent="0.2">
      <c r="B53" s="98"/>
      <c r="C53" s="157"/>
      <c r="D53" s="162"/>
      <c r="E53" s="160"/>
      <c r="F53" s="89"/>
      <c r="G53" s="158"/>
      <c r="H53" s="149"/>
      <c r="I53" s="218" t="s">
        <v>1142</v>
      </c>
      <c r="J53" s="195"/>
      <c r="K53" s="91" t="s">
        <v>235</v>
      </c>
      <c r="L53" s="91">
        <v>1020262670</v>
      </c>
      <c r="M53" s="91">
        <v>244</v>
      </c>
      <c r="N53" s="110">
        <v>27</v>
      </c>
    </row>
    <row r="54" spans="2:14" ht="34.5" customHeight="1" x14ac:dyDescent="0.2">
      <c r="B54" s="98"/>
      <c r="C54" s="157"/>
      <c r="D54" s="202" t="s">
        <v>912</v>
      </c>
      <c r="E54" s="202"/>
      <c r="F54" s="202"/>
      <c r="G54" s="202"/>
      <c r="H54" s="202"/>
      <c r="I54" s="202"/>
      <c r="J54" s="202"/>
      <c r="K54" s="88" t="s">
        <v>235</v>
      </c>
      <c r="L54" s="88" t="s">
        <v>913</v>
      </c>
      <c r="M54" s="88"/>
      <c r="N54" s="108">
        <f>N55+N61+N69</f>
        <v>176091.50000000003</v>
      </c>
    </row>
    <row r="55" spans="2:14" ht="19.5" customHeight="1" x14ac:dyDescent="0.2">
      <c r="B55" s="98"/>
      <c r="C55" s="157"/>
      <c r="D55" s="162"/>
      <c r="E55" s="203" t="s">
        <v>914</v>
      </c>
      <c r="F55" s="203"/>
      <c r="G55" s="203"/>
      <c r="H55" s="203"/>
      <c r="I55" s="203"/>
      <c r="J55" s="203"/>
      <c r="K55" s="92" t="s">
        <v>235</v>
      </c>
      <c r="L55" s="92" t="s">
        <v>915</v>
      </c>
      <c r="M55" s="92"/>
      <c r="N55" s="111">
        <f>N56</f>
        <v>350</v>
      </c>
    </row>
    <row r="56" spans="2:14" ht="36.75" customHeight="1" x14ac:dyDescent="0.2">
      <c r="B56" s="98"/>
      <c r="C56" s="157"/>
      <c r="D56" s="162"/>
      <c r="E56" s="160"/>
      <c r="F56" s="204" t="s">
        <v>916</v>
      </c>
      <c r="G56" s="204"/>
      <c r="H56" s="204"/>
      <c r="I56" s="204"/>
      <c r="J56" s="204"/>
      <c r="K56" s="93" t="s">
        <v>235</v>
      </c>
      <c r="L56" s="93" t="s">
        <v>282</v>
      </c>
      <c r="M56" s="93"/>
      <c r="N56" s="112">
        <f>N57+N59</f>
        <v>350</v>
      </c>
    </row>
    <row r="57" spans="2:14" ht="52.5" customHeight="1" x14ac:dyDescent="0.2">
      <c r="B57" s="98"/>
      <c r="C57" s="157"/>
      <c r="D57" s="162"/>
      <c r="E57" s="160"/>
      <c r="F57" s="89"/>
      <c r="G57" s="209" t="s">
        <v>283</v>
      </c>
      <c r="H57" s="209"/>
      <c r="I57" s="209"/>
      <c r="J57" s="209"/>
      <c r="K57" s="90" t="s">
        <v>235</v>
      </c>
      <c r="L57" s="90" t="s">
        <v>284</v>
      </c>
      <c r="M57" s="90"/>
      <c r="N57" s="109">
        <f>N58</f>
        <v>300</v>
      </c>
    </row>
    <row r="58" spans="2:14" ht="20.25" customHeight="1" x14ac:dyDescent="0.2">
      <c r="B58" s="98"/>
      <c r="C58" s="157"/>
      <c r="D58" s="162"/>
      <c r="E58" s="160"/>
      <c r="F58" s="89"/>
      <c r="G58" s="158"/>
      <c r="H58" s="198" t="s">
        <v>1142</v>
      </c>
      <c r="I58" s="199"/>
      <c r="J58" s="200"/>
      <c r="K58" s="91" t="s">
        <v>235</v>
      </c>
      <c r="L58" s="91" t="s">
        <v>284</v>
      </c>
      <c r="M58" s="91" t="s">
        <v>894</v>
      </c>
      <c r="N58" s="110">
        <v>300</v>
      </c>
    </row>
    <row r="59" spans="2:14" ht="33" customHeight="1" x14ac:dyDescent="0.2">
      <c r="B59" s="98"/>
      <c r="C59" s="157"/>
      <c r="D59" s="162"/>
      <c r="E59" s="160"/>
      <c r="F59" s="89"/>
      <c r="G59" s="209" t="s">
        <v>285</v>
      </c>
      <c r="H59" s="209"/>
      <c r="I59" s="209"/>
      <c r="J59" s="209"/>
      <c r="K59" s="90" t="s">
        <v>235</v>
      </c>
      <c r="L59" s="90" t="s">
        <v>286</v>
      </c>
      <c r="M59" s="90"/>
      <c r="N59" s="109">
        <f>N60</f>
        <v>50</v>
      </c>
    </row>
    <row r="60" spans="2:14" ht="25.5" customHeight="1" x14ac:dyDescent="0.2">
      <c r="B60" s="98"/>
      <c r="C60" s="157"/>
      <c r="D60" s="162"/>
      <c r="E60" s="160"/>
      <c r="F60" s="89"/>
      <c r="G60" s="158"/>
      <c r="H60" s="198" t="s">
        <v>1142</v>
      </c>
      <c r="I60" s="199"/>
      <c r="J60" s="200"/>
      <c r="K60" s="91" t="s">
        <v>235</v>
      </c>
      <c r="L60" s="91" t="s">
        <v>286</v>
      </c>
      <c r="M60" s="91" t="s">
        <v>894</v>
      </c>
      <c r="N60" s="110">
        <v>50</v>
      </c>
    </row>
    <row r="61" spans="2:14" ht="21" customHeight="1" x14ac:dyDescent="0.2">
      <c r="B61" s="98"/>
      <c r="C61" s="157"/>
      <c r="D61" s="162"/>
      <c r="E61" s="203" t="s">
        <v>287</v>
      </c>
      <c r="F61" s="203"/>
      <c r="G61" s="203"/>
      <c r="H61" s="203"/>
      <c r="I61" s="203"/>
      <c r="J61" s="203"/>
      <c r="K61" s="92" t="s">
        <v>235</v>
      </c>
      <c r="L61" s="92" t="s">
        <v>288</v>
      </c>
      <c r="M61" s="92"/>
      <c r="N61" s="111">
        <f>N62</f>
        <v>5519</v>
      </c>
    </row>
    <row r="62" spans="2:14" ht="48.75" customHeight="1" x14ac:dyDescent="0.2">
      <c r="B62" s="98"/>
      <c r="C62" s="157"/>
      <c r="D62" s="162"/>
      <c r="E62" s="160"/>
      <c r="F62" s="204" t="s">
        <v>289</v>
      </c>
      <c r="G62" s="204"/>
      <c r="H62" s="204"/>
      <c r="I62" s="204"/>
      <c r="J62" s="204"/>
      <c r="K62" s="93" t="s">
        <v>235</v>
      </c>
      <c r="L62" s="93" t="s">
        <v>290</v>
      </c>
      <c r="M62" s="93"/>
      <c r="N62" s="112">
        <f>N63</f>
        <v>5519</v>
      </c>
    </row>
    <row r="63" spans="2:14" ht="48.75" customHeight="1" x14ac:dyDescent="0.2">
      <c r="B63" s="98"/>
      <c r="C63" s="157"/>
      <c r="D63" s="162"/>
      <c r="E63" s="160"/>
      <c r="F63" s="89"/>
      <c r="G63" s="114" t="s">
        <v>291</v>
      </c>
      <c r="H63" s="115"/>
      <c r="I63" s="219" t="s">
        <v>291</v>
      </c>
      <c r="J63" s="220"/>
      <c r="K63" s="90" t="s">
        <v>235</v>
      </c>
      <c r="L63" s="90" t="s">
        <v>292</v>
      </c>
      <c r="M63" s="90"/>
      <c r="N63" s="109">
        <f>SUM(N64:N68)</f>
        <v>5519</v>
      </c>
    </row>
    <row r="64" spans="2:14" ht="21.75" customHeight="1" x14ac:dyDescent="0.2">
      <c r="B64" s="98"/>
      <c r="C64" s="157"/>
      <c r="D64" s="162"/>
      <c r="E64" s="160"/>
      <c r="F64" s="89"/>
      <c r="G64" s="158"/>
      <c r="H64" s="198" t="s">
        <v>228</v>
      </c>
      <c r="I64" s="199"/>
      <c r="J64" s="200"/>
      <c r="K64" s="91" t="s">
        <v>235</v>
      </c>
      <c r="L64" s="91" t="s">
        <v>292</v>
      </c>
      <c r="M64" s="91" t="s">
        <v>229</v>
      </c>
      <c r="N64" s="110">
        <v>3765.8</v>
      </c>
    </row>
    <row r="65" spans="2:14" ht="36.75" customHeight="1" x14ac:dyDescent="0.2">
      <c r="B65" s="98"/>
      <c r="C65" s="157"/>
      <c r="D65" s="162"/>
      <c r="E65" s="160"/>
      <c r="F65" s="89"/>
      <c r="G65" s="158"/>
      <c r="H65" s="198" t="s">
        <v>230</v>
      </c>
      <c r="I65" s="199"/>
      <c r="J65" s="200"/>
      <c r="K65" s="91" t="s">
        <v>235</v>
      </c>
      <c r="L65" s="91" t="s">
        <v>292</v>
      </c>
      <c r="M65" s="91" t="s">
        <v>231</v>
      </c>
      <c r="N65" s="110">
        <v>5</v>
      </c>
    </row>
    <row r="66" spans="2:14" ht="53.25" customHeight="1" x14ac:dyDescent="0.2">
      <c r="B66" s="98"/>
      <c r="C66" s="157"/>
      <c r="D66" s="162"/>
      <c r="E66" s="160"/>
      <c r="F66" s="89"/>
      <c r="G66" s="158"/>
      <c r="H66" s="198" t="s">
        <v>232</v>
      </c>
      <c r="I66" s="199"/>
      <c r="J66" s="200"/>
      <c r="K66" s="91" t="s">
        <v>235</v>
      </c>
      <c r="L66" s="91" t="s">
        <v>292</v>
      </c>
      <c r="M66" s="91" t="s">
        <v>233</v>
      </c>
      <c r="N66" s="110">
        <v>1137.3</v>
      </c>
    </row>
    <row r="67" spans="2:14" ht="33" customHeight="1" x14ac:dyDescent="0.2">
      <c r="B67" s="98"/>
      <c r="C67" s="157"/>
      <c r="D67" s="162"/>
      <c r="E67" s="160"/>
      <c r="F67" s="89"/>
      <c r="G67" s="158"/>
      <c r="H67" s="149"/>
      <c r="I67" s="195" t="s">
        <v>902</v>
      </c>
      <c r="J67" s="196"/>
      <c r="K67" s="91" t="s">
        <v>235</v>
      </c>
      <c r="L67" s="91" t="s">
        <v>292</v>
      </c>
      <c r="M67" s="91">
        <v>242</v>
      </c>
      <c r="N67" s="110">
        <v>108.5</v>
      </c>
    </row>
    <row r="68" spans="2:14" ht="23.25" customHeight="1" x14ac:dyDescent="0.2">
      <c r="B68" s="98"/>
      <c r="C68" s="157"/>
      <c r="D68" s="162"/>
      <c r="E68" s="160"/>
      <c r="F68" s="89"/>
      <c r="G68" s="158"/>
      <c r="H68" s="198" t="s">
        <v>1142</v>
      </c>
      <c r="I68" s="199"/>
      <c r="J68" s="200"/>
      <c r="K68" s="91" t="s">
        <v>235</v>
      </c>
      <c r="L68" s="91" t="s">
        <v>292</v>
      </c>
      <c r="M68" s="91" t="s">
        <v>894</v>
      </c>
      <c r="N68" s="110">
        <v>502.4</v>
      </c>
    </row>
    <row r="69" spans="2:14" ht="25.5" customHeight="1" x14ac:dyDescent="0.2">
      <c r="B69" s="98"/>
      <c r="C69" s="157"/>
      <c r="D69" s="162"/>
      <c r="E69" s="203" t="s">
        <v>293</v>
      </c>
      <c r="F69" s="203"/>
      <c r="G69" s="203"/>
      <c r="H69" s="203"/>
      <c r="I69" s="203"/>
      <c r="J69" s="203"/>
      <c r="K69" s="92" t="s">
        <v>235</v>
      </c>
      <c r="L69" s="92" t="s">
        <v>294</v>
      </c>
      <c r="M69" s="92"/>
      <c r="N69" s="111">
        <f>N70</f>
        <v>170222.50000000003</v>
      </c>
    </row>
    <row r="70" spans="2:14" ht="33.75" customHeight="1" x14ac:dyDescent="0.2">
      <c r="B70" s="98"/>
      <c r="C70" s="157"/>
      <c r="D70" s="162"/>
      <c r="E70" s="160"/>
      <c r="F70" s="204" t="s">
        <v>295</v>
      </c>
      <c r="G70" s="204"/>
      <c r="H70" s="204"/>
      <c r="I70" s="204"/>
      <c r="J70" s="204"/>
      <c r="K70" s="93" t="s">
        <v>235</v>
      </c>
      <c r="L70" s="93" t="s">
        <v>296</v>
      </c>
      <c r="M70" s="93"/>
      <c r="N70" s="112">
        <f>N71+N78+N82</f>
        <v>170222.50000000003</v>
      </c>
    </row>
    <row r="71" spans="2:14" ht="21" customHeight="1" thickBot="1" x14ac:dyDescent="0.25">
      <c r="B71" s="98"/>
      <c r="C71" s="157"/>
      <c r="D71" s="162"/>
      <c r="E71" s="160"/>
      <c r="F71" s="89"/>
      <c r="G71" s="221" t="s">
        <v>297</v>
      </c>
      <c r="H71" s="221"/>
      <c r="I71" s="221"/>
      <c r="J71" s="221"/>
      <c r="K71" s="181" t="s">
        <v>235</v>
      </c>
      <c r="L71" s="181" t="s">
        <v>298</v>
      </c>
      <c r="M71" s="181"/>
      <c r="N71" s="182">
        <f>SUM(N72:N77)</f>
        <v>154668.50000000003</v>
      </c>
    </row>
    <row r="72" spans="2:14" ht="19.5" customHeight="1" x14ac:dyDescent="0.2">
      <c r="B72" s="98"/>
      <c r="C72" s="157"/>
      <c r="D72" s="162"/>
      <c r="E72" s="160"/>
      <c r="F72" s="89"/>
      <c r="G72" s="158"/>
      <c r="H72" s="250" t="s">
        <v>228</v>
      </c>
      <c r="I72" s="212"/>
      <c r="J72" s="213"/>
      <c r="K72" s="138" t="s">
        <v>235</v>
      </c>
      <c r="L72" s="138" t="s">
        <v>298</v>
      </c>
      <c r="M72" s="138" t="s">
        <v>229</v>
      </c>
      <c r="N72" s="139">
        <v>104961.7</v>
      </c>
    </row>
    <row r="73" spans="2:14" ht="34.5" customHeight="1" x14ac:dyDescent="0.2">
      <c r="B73" s="98"/>
      <c r="C73" s="157"/>
      <c r="D73" s="162"/>
      <c r="E73" s="160"/>
      <c r="F73" s="89"/>
      <c r="G73" s="158"/>
      <c r="H73" s="206" t="s">
        <v>230</v>
      </c>
      <c r="I73" s="207"/>
      <c r="J73" s="208"/>
      <c r="K73" s="138" t="s">
        <v>235</v>
      </c>
      <c r="L73" s="138" t="s">
        <v>298</v>
      </c>
      <c r="M73" s="138" t="s">
        <v>231</v>
      </c>
      <c r="N73" s="139">
        <v>165</v>
      </c>
    </row>
    <row r="74" spans="2:14" ht="47.25" customHeight="1" x14ac:dyDescent="0.2">
      <c r="B74" s="98"/>
      <c r="C74" s="157"/>
      <c r="D74" s="162"/>
      <c r="E74" s="160"/>
      <c r="F74" s="89"/>
      <c r="G74" s="158"/>
      <c r="H74" s="198" t="s">
        <v>232</v>
      </c>
      <c r="I74" s="199"/>
      <c r="J74" s="200"/>
      <c r="K74" s="91" t="s">
        <v>235</v>
      </c>
      <c r="L74" s="91" t="s">
        <v>298</v>
      </c>
      <c r="M74" s="91" t="s">
        <v>233</v>
      </c>
      <c r="N74" s="110">
        <v>31698.5</v>
      </c>
    </row>
    <row r="75" spans="2:14" ht="23.25" customHeight="1" x14ac:dyDescent="0.2">
      <c r="B75" s="98"/>
      <c r="C75" s="157"/>
      <c r="D75" s="162"/>
      <c r="E75" s="160"/>
      <c r="F75" s="89"/>
      <c r="G75" s="158"/>
      <c r="H75" s="198" t="s">
        <v>1142</v>
      </c>
      <c r="I75" s="199"/>
      <c r="J75" s="200"/>
      <c r="K75" s="91" t="s">
        <v>235</v>
      </c>
      <c r="L75" s="91" t="s">
        <v>298</v>
      </c>
      <c r="M75" s="91" t="s">
        <v>894</v>
      </c>
      <c r="N75" s="110">
        <v>16663.599999999999</v>
      </c>
    </row>
    <row r="76" spans="2:14" ht="20.25" customHeight="1" x14ac:dyDescent="0.2">
      <c r="B76" s="98"/>
      <c r="C76" s="157"/>
      <c r="D76" s="162"/>
      <c r="E76" s="160"/>
      <c r="F76" s="89"/>
      <c r="G76" s="158"/>
      <c r="H76" s="198" t="s">
        <v>299</v>
      </c>
      <c r="I76" s="199"/>
      <c r="J76" s="200"/>
      <c r="K76" s="91" t="s">
        <v>235</v>
      </c>
      <c r="L76" s="91" t="s">
        <v>298</v>
      </c>
      <c r="M76" s="91" t="s">
        <v>300</v>
      </c>
      <c r="N76" s="110">
        <v>853.7</v>
      </c>
    </row>
    <row r="77" spans="2:14" ht="16.5" customHeight="1" x14ac:dyDescent="0.2">
      <c r="B77" s="98"/>
      <c r="C77" s="157"/>
      <c r="D77" s="162"/>
      <c r="E77" s="160"/>
      <c r="F77" s="89"/>
      <c r="G77" s="158"/>
      <c r="H77" s="198" t="s">
        <v>301</v>
      </c>
      <c r="I77" s="199"/>
      <c r="J77" s="200"/>
      <c r="K77" s="91" t="s">
        <v>235</v>
      </c>
      <c r="L77" s="91" t="s">
        <v>298</v>
      </c>
      <c r="M77" s="91" t="s">
        <v>302</v>
      </c>
      <c r="N77" s="110">
        <v>326</v>
      </c>
    </row>
    <row r="78" spans="2:14" ht="68.25" customHeight="1" x14ac:dyDescent="0.2">
      <c r="B78" s="98"/>
      <c r="C78" s="157"/>
      <c r="D78" s="162"/>
      <c r="E78" s="160"/>
      <c r="F78" s="89"/>
      <c r="G78" s="209" t="s">
        <v>380</v>
      </c>
      <c r="H78" s="209"/>
      <c r="I78" s="209"/>
      <c r="J78" s="209"/>
      <c r="K78" s="90" t="s">
        <v>235</v>
      </c>
      <c r="L78" s="90" t="s">
        <v>303</v>
      </c>
      <c r="M78" s="90"/>
      <c r="N78" s="109">
        <f>SUM(N79:N81)</f>
        <v>4912</v>
      </c>
    </row>
    <row r="79" spans="2:14" ht="18" customHeight="1" x14ac:dyDescent="0.2">
      <c r="B79" s="98"/>
      <c r="C79" s="157"/>
      <c r="D79" s="162"/>
      <c r="E79" s="160"/>
      <c r="F79" s="89"/>
      <c r="G79" s="158"/>
      <c r="H79" s="198" t="s">
        <v>228</v>
      </c>
      <c r="I79" s="199"/>
      <c r="J79" s="200"/>
      <c r="K79" s="91" t="s">
        <v>235</v>
      </c>
      <c r="L79" s="91" t="s">
        <v>303</v>
      </c>
      <c r="M79" s="91" t="s">
        <v>229</v>
      </c>
      <c r="N79" s="110">
        <v>664.4</v>
      </c>
    </row>
    <row r="80" spans="2:14" ht="55.5" customHeight="1" x14ac:dyDescent="0.2">
      <c r="B80" s="98"/>
      <c r="C80" s="157"/>
      <c r="D80" s="162"/>
      <c r="E80" s="160"/>
      <c r="F80" s="89"/>
      <c r="G80" s="158"/>
      <c r="H80" s="198" t="s">
        <v>232</v>
      </c>
      <c r="I80" s="199"/>
      <c r="J80" s="200"/>
      <c r="K80" s="91" t="s">
        <v>235</v>
      </c>
      <c r="L80" s="91" t="s">
        <v>303</v>
      </c>
      <c r="M80" s="91" t="s">
        <v>233</v>
      </c>
      <c r="N80" s="110">
        <v>200.7</v>
      </c>
    </row>
    <row r="81" spans="2:14" ht="22.5" customHeight="1" x14ac:dyDescent="0.2">
      <c r="B81" s="98"/>
      <c r="C81" s="157"/>
      <c r="D81" s="162"/>
      <c r="E81" s="160"/>
      <c r="F81" s="89"/>
      <c r="G81" s="158"/>
      <c r="H81" s="218" t="s">
        <v>1142</v>
      </c>
      <c r="I81" s="195"/>
      <c r="J81" s="196"/>
      <c r="K81" s="91" t="s">
        <v>235</v>
      </c>
      <c r="L81" s="91" t="s">
        <v>303</v>
      </c>
      <c r="M81" s="91" t="s">
        <v>894</v>
      </c>
      <c r="N81" s="110">
        <v>4046.9</v>
      </c>
    </row>
    <row r="82" spans="2:14" ht="52.5" customHeight="1" x14ac:dyDescent="0.2">
      <c r="B82" s="98"/>
      <c r="C82" s="157"/>
      <c r="D82" s="162"/>
      <c r="E82" s="160"/>
      <c r="F82" s="89"/>
      <c r="G82" s="209" t="s">
        <v>1147</v>
      </c>
      <c r="H82" s="210"/>
      <c r="I82" s="210"/>
      <c r="J82" s="210"/>
      <c r="K82" s="134" t="s">
        <v>235</v>
      </c>
      <c r="L82" s="134" t="s">
        <v>304</v>
      </c>
      <c r="M82" s="134"/>
      <c r="N82" s="135">
        <f>SUM(N83:N87)</f>
        <v>10642</v>
      </c>
    </row>
    <row r="83" spans="2:14" ht="21" customHeight="1" x14ac:dyDescent="0.2">
      <c r="B83" s="98"/>
      <c r="C83" s="157"/>
      <c r="D83" s="162"/>
      <c r="E83" s="160"/>
      <c r="F83" s="89"/>
      <c r="G83" s="158"/>
      <c r="H83" s="198" t="s">
        <v>228</v>
      </c>
      <c r="I83" s="199"/>
      <c r="J83" s="200"/>
      <c r="K83" s="91" t="s">
        <v>235</v>
      </c>
      <c r="L83" s="91" t="s">
        <v>304</v>
      </c>
      <c r="M83" s="91" t="s">
        <v>229</v>
      </c>
      <c r="N83" s="110">
        <v>7486.3</v>
      </c>
    </row>
    <row r="84" spans="2:14" ht="36" customHeight="1" x14ac:dyDescent="0.2">
      <c r="B84" s="98"/>
      <c r="C84" s="157"/>
      <c r="D84" s="162"/>
      <c r="E84" s="160"/>
      <c r="F84" s="89"/>
      <c r="G84" s="158"/>
      <c r="H84" s="198" t="s">
        <v>230</v>
      </c>
      <c r="I84" s="199"/>
      <c r="J84" s="200"/>
      <c r="K84" s="91" t="s">
        <v>235</v>
      </c>
      <c r="L84" s="91" t="s">
        <v>304</v>
      </c>
      <c r="M84" s="91" t="s">
        <v>231</v>
      </c>
      <c r="N84" s="110">
        <v>10</v>
      </c>
    </row>
    <row r="85" spans="2:14" ht="52.5" customHeight="1" x14ac:dyDescent="0.2">
      <c r="B85" s="98"/>
      <c r="C85" s="157"/>
      <c r="D85" s="162"/>
      <c r="E85" s="160"/>
      <c r="F85" s="89"/>
      <c r="G85" s="158"/>
      <c r="H85" s="198" t="s">
        <v>1136</v>
      </c>
      <c r="I85" s="199"/>
      <c r="J85" s="200"/>
      <c r="K85" s="91" t="s">
        <v>235</v>
      </c>
      <c r="L85" s="91" t="s">
        <v>304</v>
      </c>
      <c r="M85" s="91" t="s">
        <v>233</v>
      </c>
      <c r="N85" s="110">
        <v>2260.8000000000002</v>
      </c>
    </row>
    <row r="86" spans="2:14" ht="33" customHeight="1" x14ac:dyDescent="0.2">
      <c r="B86" s="98"/>
      <c r="C86" s="157"/>
      <c r="D86" s="162"/>
      <c r="E86" s="160"/>
      <c r="F86" s="89"/>
      <c r="G86" s="158"/>
      <c r="H86" s="198" t="s">
        <v>902</v>
      </c>
      <c r="I86" s="199"/>
      <c r="J86" s="200"/>
      <c r="K86" s="91" t="s">
        <v>235</v>
      </c>
      <c r="L86" s="91" t="s">
        <v>304</v>
      </c>
      <c r="M86" s="91" t="s">
        <v>903</v>
      </c>
      <c r="N86" s="110">
        <v>534.9</v>
      </c>
    </row>
    <row r="87" spans="2:14" ht="24.75" customHeight="1" x14ac:dyDescent="0.2">
      <c r="B87" s="98"/>
      <c r="C87" s="157"/>
      <c r="D87" s="162"/>
      <c r="E87" s="160"/>
      <c r="F87" s="89"/>
      <c r="G87" s="158"/>
      <c r="H87" s="198" t="s">
        <v>1142</v>
      </c>
      <c r="I87" s="199"/>
      <c r="J87" s="200"/>
      <c r="K87" s="91" t="s">
        <v>235</v>
      </c>
      <c r="L87" s="91" t="s">
        <v>304</v>
      </c>
      <c r="M87" s="91" t="s">
        <v>894</v>
      </c>
      <c r="N87" s="110">
        <v>350</v>
      </c>
    </row>
    <row r="88" spans="2:14" ht="34.5" customHeight="1" x14ac:dyDescent="0.2">
      <c r="B88" s="98"/>
      <c r="C88" s="157"/>
      <c r="D88" s="202" t="s">
        <v>1137</v>
      </c>
      <c r="E88" s="202"/>
      <c r="F88" s="202"/>
      <c r="G88" s="202"/>
      <c r="H88" s="202"/>
      <c r="I88" s="202"/>
      <c r="J88" s="202"/>
      <c r="K88" s="88" t="s">
        <v>235</v>
      </c>
      <c r="L88" s="88" t="s">
        <v>306</v>
      </c>
      <c r="M88" s="88"/>
      <c r="N88" s="108">
        <f>N89</f>
        <v>15226.7</v>
      </c>
    </row>
    <row r="89" spans="2:14" ht="36.75" customHeight="1" x14ac:dyDescent="0.2">
      <c r="B89" s="98"/>
      <c r="C89" s="157"/>
      <c r="D89" s="162"/>
      <c r="E89" s="203" t="s">
        <v>307</v>
      </c>
      <c r="F89" s="203"/>
      <c r="G89" s="203"/>
      <c r="H89" s="203"/>
      <c r="I89" s="203"/>
      <c r="J89" s="203"/>
      <c r="K89" s="92" t="s">
        <v>235</v>
      </c>
      <c r="L89" s="92" t="s">
        <v>308</v>
      </c>
      <c r="M89" s="92"/>
      <c r="N89" s="111">
        <f>N90+N135</f>
        <v>15226.7</v>
      </c>
    </row>
    <row r="90" spans="2:14" ht="48.75" customHeight="1" x14ac:dyDescent="0.2">
      <c r="B90" s="98"/>
      <c r="C90" s="157"/>
      <c r="D90" s="162"/>
      <c r="E90" s="160"/>
      <c r="F90" s="204" t="s">
        <v>309</v>
      </c>
      <c r="G90" s="204"/>
      <c r="H90" s="204"/>
      <c r="I90" s="204"/>
      <c r="J90" s="204"/>
      <c r="K90" s="93" t="s">
        <v>235</v>
      </c>
      <c r="L90" s="93" t="s">
        <v>310</v>
      </c>
      <c r="M90" s="93"/>
      <c r="N90" s="112">
        <f>N91+N93+N95+N99+N107+N109+N111+N113+N115+N117+N119+N121+N123+N125+N127+N129+N131+N133+N97+N101+N103+N105</f>
        <v>15131.7</v>
      </c>
    </row>
    <row r="91" spans="2:14" ht="52.5" customHeight="1" x14ac:dyDescent="0.2">
      <c r="B91" s="98"/>
      <c r="C91" s="157"/>
      <c r="D91" s="162"/>
      <c r="E91" s="160"/>
      <c r="F91" s="89"/>
      <c r="G91" s="209" t="s">
        <v>662</v>
      </c>
      <c r="H91" s="209"/>
      <c r="I91" s="209"/>
      <c r="J91" s="209"/>
      <c r="K91" s="90" t="s">
        <v>235</v>
      </c>
      <c r="L91" s="90" t="s">
        <v>311</v>
      </c>
      <c r="M91" s="90"/>
      <c r="N91" s="109">
        <f>N92</f>
        <v>2805</v>
      </c>
    </row>
    <row r="92" spans="2:14" ht="25.5" customHeight="1" x14ac:dyDescent="0.2">
      <c r="B92" s="98"/>
      <c r="C92" s="157"/>
      <c r="D92" s="162"/>
      <c r="E92" s="160"/>
      <c r="F92" s="89"/>
      <c r="G92" s="158"/>
      <c r="H92" s="198" t="s">
        <v>1142</v>
      </c>
      <c r="I92" s="199"/>
      <c r="J92" s="200"/>
      <c r="K92" s="91" t="s">
        <v>235</v>
      </c>
      <c r="L92" s="91" t="s">
        <v>311</v>
      </c>
      <c r="M92" s="91" t="s">
        <v>894</v>
      </c>
      <c r="N92" s="110">
        <v>2805</v>
      </c>
    </row>
    <row r="93" spans="2:14" ht="51.75" customHeight="1" x14ac:dyDescent="0.2">
      <c r="B93" s="98"/>
      <c r="C93" s="157"/>
      <c r="D93" s="162"/>
      <c r="E93" s="160"/>
      <c r="F93" s="89"/>
      <c r="G93" s="209" t="s">
        <v>312</v>
      </c>
      <c r="H93" s="209"/>
      <c r="I93" s="209"/>
      <c r="J93" s="209"/>
      <c r="K93" s="90" t="s">
        <v>235</v>
      </c>
      <c r="L93" s="90" t="s">
        <v>313</v>
      </c>
      <c r="M93" s="90"/>
      <c r="N93" s="109">
        <f>N94</f>
        <v>100</v>
      </c>
    </row>
    <row r="94" spans="2:14" ht="24.75" customHeight="1" x14ac:dyDescent="0.2">
      <c r="B94" s="98"/>
      <c r="C94" s="157"/>
      <c r="D94" s="162"/>
      <c r="E94" s="160"/>
      <c r="F94" s="89"/>
      <c r="G94" s="158"/>
      <c r="H94" s="198" t="s">
        <v>1142</v>
      </c>
      <c r="I94" s="199"/>
      <c r="J94" s="200"/>
      <c r="K94" s="91" t="s">
        <v>235</v>
      </c>
      <c r="L94" s="91" t="s">
        <v>313</v>
      </c>
      <c r="M94" s="91" t="s">
        <v>894</v>
      </c>
      <c r="N94" s="110">
        <v>100</v>
      </c>
    </row>
    <row r="95" spans="2:14" ht="69" customHeight="1" x14ac:dyDescent="0.2">
      <c r="B95" s="98"/>
      <c r="C95" s="157"/>
      <c r="D95" s="162"/>
      <c r="E95" s="160"/>
      <c r="F95" s="89"/>
      <c r="G95" s="209" t="s">
        <v>381</v>
      </c>
      <c r="H95" s="209"/>
      <c r="I95" s="209"/>
      <c r="J95" s="209"/>
      <c r="K95" s="90" t="s">
        <v>235</v>
      </c>
      <c r="L95" s="90" t="s">
        <v>314</v>
      </c>
      <c r="M95" s="90"/>
      <c r="N95" s="109">
        <f>N96</f>
        <v>1815</v>
      </c>
    </row>
    <row r="96" spans="2:14" ht="27.75" customHeight="1" x14ac:dyDescent="0.2">
      <c r="B96" s="98"/>
      <c r="C96" s="157"/>
      <c r="D96" s="162"/>
      <c r="E96" s="160"/>
      <c r="F96" s="89"/>
      <c r="G96" s="158"/>
      <c r="H96" s="198" t="s">
        <v>1142</v>
      </c>
      <c r="I96" s="199"/>
      <c r="J96" s="200"/>
      <c r="K96" s="91" t="s">
        <v>235</v>
      </c>
      <c r="L96" s="91" t="s">
        <v>314</v>
      </c>
      <c r="M96" s="91" t="s">
        <v>894</v>
      </c>
      <c r="N96" s="110">
        <v>1815</v>
      </c>
    </row>
    <row r="97" spans="2:14" ht="68.25" customHeight="1" x14ac:dyDescent="0.2">
      <c r="B97" s="98"/>
      <c r="C97" s="157"/>
      <c r="D97" s="162"/>
      <c r="E97" s="160"/>
      <c r="F97" s="89"/>
      <c r="G97" s="158"/>
      <c r="H97" s="149"/>
      <c r="I97" s="195" t="s">
        <v>1128</v>
      </c>
      <c r="J97" s="196"/>
      <c r="K97" s="90" t="s">
        <v>235</v>
      </c>
      <c r="L97" s="90">
        <v>1610102020</v>
      </c>
      <c r="M97" s="90"/>
      <c r="N97" s="109">
        <f>N98</f>
        <v>217</v>
      </c>
    </row>
    <row r="98" spans="2:14" ht="24.75" customHeight="1" x14ac:dyDescent="0.2">
      <c r="B98" s="98"/>
      <c r="C98" s="157"/>
      <c r="D98" s="162"/>
      <c r="E98" s="160"/>
      <c r="F98" s="89"/>
      <c r="G98" s="158"/>
      <c r="H98" s="149"/>
      <c r="I98" s="195" t="s">
        <v>1142</v>
      </c>
      <c r="J98" s="196"/>
      <c r="K98" s="91" t="s">
        <v>235</v>
      </c>
      <c r="L98" s="91">
        <v>1610102020</v>
      </c>
      <c r="M98" s="91" t="s">
        <v>894</v>
      </c>
      <c r="N98" s="110">
        <v>217</v>
      </c>
    </row>
    <row r="99" spans="2:14" ht="69" customHeight="1" thickBot="1" x14ac:dyDescent="0.25">
      <c r="B99" s="98"/>
      <c r="C99" s="157"/>
      <c r="D99" s="162"/>
      <c r="E99" s="160"/>
      <c r="F99" s="89"/>
      <c r="G99" s="221" t="s">
        <v>315</v>
      </c>
      <c r="H99" s="221"/>
      <c r="I99" s="221"/>
      <c r="J99" s="221"/>
      <c r="K99" s="181" t="s">
        <v>235</v>
      </c>
      <c r="L99" s="181" t="s">
        <v>316</v>
      </c>
      <c r="M99" s="181"/>
      <c r="N99" s="182">
        <f>N100</f>
        <v>1702</v>
      </c>
    </row>
    <row r="100" spans="2:14" ht="25.5" customHeight="1" x14ac:dyDescent="0.2">
      <c r="B100" s="98"/>
      <c r="C100" s="157"/>
      <c r="D100" s="162"/>
      <c r="E100" s="160"/>
      <c r="F100" s="89"/>
      <c r="G100" s="158"/>
      <c r="H100" s="250" t="s">
        <v>1142</v>
      </c>
      <c r="I100" s="212"/>
      <c r="J100" s="213"/>
      <c r="K100" s="138" t="s">
        <v>235</v>
      </c>
      <c r="L100" s="138" t="s">
        <v>316</v>
      </c>
      <c r="M100" s="138" t="s">
        <v>894</v>
      </c>
      <c r="N100" s="139">
        <f>6802-5100</f>
        <v>1702</v>
      </c>
    </row>
    <row r="101" spans="2:14" ht="49.5" customHeight="1" x14ac:dyDescent="0.2">
      <c r="B101" s="98"/>
      <c r="C101" s="157"/>
      <c r="D101" s="162"/>
      <c r="E101" s="160"/>
      <c r="F101" s="89"/>
      <c r="G101" s="158"/>
      <c r="H101" s="154"/>
      <c r="I101" s="195" t="s">
        <v>1129</v>
      </c>
      <c r="J101" s="196"/>
      <c r="K101" s="90" t="s">
        <v>235</v>
      </c>
      <c r="L101" s="90">
        <v>1610102040</v>
      </c>
      <c r="M101" s="90"/>
      <c r="N101" s="109">
        <f>N102</f>
        <v>110</v>
      </c>
    </row>
    <row r="102" spans="2:14" ht="23.25" customHeight="1" x14ac:dyDescent="0.2">
      <c r="B102" s="98"/>
      <c r="C102" s="157"/>
      <c r="D102" s="162"/>
      <c r="E102" s="160"/>
      <c r="F102" s="89"/>
      <c r="G102" s="158"/>
      <c r="H102" s="154"/>
      <c r="I102" s="195" t="s">
        <v>1142</v>
      </c>
      <c r="J102" s="196"/>
      <c r="K102" s="91" t="s">
        <v>235</v>
      </c>
      <c r="L102" s="91">
        <v>1610102040</v>
      </c>
      <c r="M102" s="91" t="s">
        <v>894</v>
      </c>
      <c r="N102" s="110">
        <v>110</v>
      </c>
    </row>
    <row r="103" spans="2:14" ht="66" customHeight="1" x14ac:dyDescent="0.2">
      <c r="B103" s="98"/>
      <c r="C103" s="157"/>
      <c r="D103" s="162"/>
      <c r="E103" s="160"/>
      <c r="F103" s="89"/>
      <c r="G103" s="158"/>
      <c r="H103" s="154"/>
      <c r="I103" s="197" t="s">
        <v>1130</v>
      </c>
      <c r="J103" s="197"/>
      <c r="K103" s="138" t="s">
        <v>235</v>
      </c>
      <c r="L103" s="138">
        <v>1610102080</v>
      </c>
      <c r="M103" s="138"/>
      <c r="N103" s="139">
        <f t="shared" ref="N103" si="0">N104</f>
        <v>280</v>
      </c>
    </row>
    <row r="104" spans="2:14" ht="24" customHeight="1" x14ac:dyDescent="0.2">
      <c r="B104" s="98"/>
      <c r="C104" s="157"/>
      <c r="D104" s="162"/>
      <c r="E104" s="160"/>
      <c r="F104" s="89"/>
      <c r="G104" s="158"/>
      <c r="H104" s="154"/>
      <c r="I104" s="207" t="s">
        <v>1142</v>
      </c>
      <c r="J104" s="208"/>
      <c r="K104" s="138" t="s">
        <v>235</v>
      </c>
      <c r="L104" s="138">
        <v>1610102080</v>
      </c>
      <c r="M104" s="138" t="s">
        <v>894</v>
      </c>
      <c r="N104" s="139">
        <v>280</v>
      </c>
    </row>
    <row r="105" spans="2:14" ht="67.5" customHeight="1" x14ac:dyDescent="0.2">
      <c r="B105" s="98"/>
      <c r="C105" s="157"/>
      <c r="D105" s="162"/>
      <c r="E105" s="160"/>
      <c r="F105" s="89"/>
      <c r="G105" s="158"/>
      <c r="H105" s="154"/>
      <c r="I105" s="197" t="s">
        <v>1131</v>
      </c>
      <c r="J105" s="197"/>
      <c r="K105" s="138" t="s">
        <v>235</v>
      </c>
      <c r="L105" s="138">
        <v>1610102090</v>
      </c>
      <c r="M105" s="138"/>
      <c r="N105" s="139">
        <f t="shared" ref="N105" si="1">N106</f>
        <v>180</v>
      </c>
    </row>
    <row r="106" spans="2:14" ht="21.75" customHeight="1" x14ac:dyDescent="0.2">
      <c r="B106" s="98"/>
      <c r="C106" s="157"/>
      <c r="D106" s="162"/>
      <c r="E106" s="160"/>
      <c r="F106" s="89"/>
      <c r="G106" s="158"/>
      <c r="H106" s="154"/>
      <c r="I106" s="212" t="s">
        <v>1142</v>
      </c>
      <c r="J106" s="213"/>
      <c r="K106" s="138" t="s">
        <v>235</v>
      </c>
      <c r="L106" s="138">
        <v>1610102940</v>
      </c>
      <c r="M106" s="138" t="s">
        <v>894</v>
      </c>
      <c r="N106" s="139">
        <v>180</v>
      </c>
    </row>
    <row r="107" spans="2:14" ht="64.5" customHeight="1" x14ac:dyDescent="0.2">
      <c r="B107" s="98"/>
      <c r="C107" s="157"/>
      <c r="D107" s="162"/>
      <c r="E107" s="160"/>
      <c r="F107" s="89"/>
      <c r="G107" s="209" t="s">
        <v>663</v>
      </c>
      <c r="H107" s="210"/>
      <c r="I107" s="210"/>
      <c r="J107" s="210"/>
      <c r="K107" s="134" t="s">
        <v>235</v>
      </c>
      <c r="L107" s="134" t="s">
        <v>317</v>
      </c>
      <c r="M107" s="134"/>
      <c r="N107" s="135">
        <f>N108</f>
        <v>600</v>
      </c>
    </row>
    <row r="108" spans="2:14" ht="18" customHeight="1" x14ac:dyDescent="0.2">
      <c r="B108" s="98"/>
      <c r="C108" s="157"/>
      <c r="D108" s="162"/>
      <c r="E108" s="160"/>
      <c r="F108" s="89"/>
      <c r="G108" s="158"/>
      <c r="H108" s="198" t="s">
        <v>1142</v>
      </c>
      <c r="I108" s="199"/>
      <c r="J108" s="200"/>
      <c r="K108" s="91" t="s">
        <v>235</v>
      </c>
      <c r="L108" s="91" t="s">
        <v>317</v>
      </c>
      <c r="M108" s="91" t="s">
        <v>894</v>
      </c>
      <c r="N108" s="110">
        <v>600</v>
      </c>
    </row>
    <row r="109" spans="2:14" ht="66.75" customHeight="1" x14ac:dyDescent="0.2">
      <c r="B109" s="98"/>
      <c r="C109" s="157"/>
      <c r="D109" s="162"/>
      <c r="E109" s="160"/>
      <c r="F109" s="89"/>
      <c r="G109" s="209" t="s">
        <v>318</v>
      </c>
      <c r="H109" s="209"/>
      <c r="I109" s="209"/>
      <c r="J109" s="209"/>
      <c r="K109" s="90" t="s">
        <v>235</v>
      </c>
      <c r="L109" s="90" t="s">
        <v>319</v>
      </c>
      <c r="M109" s="90"/>
      <c r="N109" s="109">
        <f>N110</f>
        <v>500</v>
      </c>
    </row>
    <row r="110" spans="2:14" ht="25.5" customHeight="1" x14ac:dyDescent="0.2">
      <c r="B110" s="98"/>
      <c r="C110" s="157"/>
      <c r="D110" s="162"/>
      <c r="E110" s="160"/>
      <c r="F110" s="89"/>
      <c r="G110" s="158"/>
      <c r="H110" s="198" t="s">
        <v>1142</v>
      </c>
      <c r="I110" s="199"/>
      <c r="J110" s="200"/>
      <c r="K110" s="91" t="s">
        <v>235</v>
      </c>
      <c r="L110" s="91" t="s">
        <v>319</v>
      </c>
      <c r="M110" s="91" t="s">
        <v>894</v>
      </c>
      <c r="N110" s="110">
        <v>500</v>
      </c>
    </row>
    <row r="111" spans="2:14" ht="66.75" customHeight="1" x14ac:dyDescent="0.2">
      <c r="B111" s="98"/>
      <c r="C111" s="157"/>
      <c r="D111" s="162"/>
      <c r="E111" s="160"/>
      <c r="F111" s="89"/>
      <c r="G111" s="209" t="s">
        <v>664</v>
      </c>
      <c r="H111" s="209"/>
      <c r="I111" s="209"/>
      <c r="J111" s="209"/>
      <c r="K111" s="90" t="s">
        <v>235</v>
      </c>
      <c r="L111" s="90" t="s">
        <v>608</v>
      </c>
      <c r="M111" s="90"/>
      <c r="N111" s="109">
        <f>N112</f>
        <v>330</v>
      </c>
    </row>
    <row r="112" spans="2:14" ht="36" customHeight="1" x14ac:dyDescent="0.2">
      <c r="B112" s="98"/>
      <c r="C112" s="157"/>
      <c r="D112" s="162"/>
      <c r="E112" s="160"/>
      <c r="F112" s="89"/>
      <c r="G112" s="158"/>
      <c r="H112" s="218" t="s">
        <v>893</v>
      </c>
      <c r="I112" s="195"/>
      <c r="J112" s="196"/>
      <c r="K112" s="91" t="s">
        <v>235</v>
      </c>
      <c r="L112" s="91" t="s">
        <v>608</v>
      </c>
      <c r="M112" s="91" t="s">
        <v>894</v>
      </c>
      <c r="N112" s="110">
        <v>330</v>
      </c>
    </row>
    <row r="113" spans="2:14" ht="72" customHeight="1" x14ac:dyDescent="0.2">
      <c r="B113" s="98"/>
      <c r="C113" s="157"/>
      <c r="D113" s="162"/>
      <c r="E113" s="160"/>
      <c r="F113" s="89"/>
      <c r="G113" s="209" t="s">
        <v>609</v>
      </c>
      <c r="H113" s="210"/>
      <c r="I113" s="210"/>
      <c r="J113" s="210"/>
      <c r="K113" s="134" t="s">
        <v>235</v>
      </c>
      <c r="L113" s="134" t="s">
        <v>610</v>
      </c>
      <c r="M113" s="134"/>
      <c r="N113" s="135">
        <f>N114</f>
        <v>700</v>
      </c>
    </row>
    <row r="114" spans="2:14" ht="21.75" customHeight="1" x14ac:dyDescent="0.2">
      <c r="B114" s="98"/>
      <c r="C114" s="157"/>
      <c r="D114" s="162"/>
      <c r="E114" s="160"/>
      <c r="F114" s="89"/>
      <c r="G114" s="158"/>
      <c r="H114" s="198" t="s">
        <v>1142</v>
      </c>
      <c r="I114" s="199"/>
      <c r="J114" s="200"/>
      <c r="K114" s="91" t="s">
        <v>235</v>
      </c>
      <c r="L114" s="91" t="s">
        <v>610</v>
      </c>
      <c r="M114" s="91" t="s">
        <v>894</v>
      </c>
      <c r="N114" s="110">
        <v>700</v>
      </c>
    </row>
    <row r="115" spans="2:14" ht="67.5" customHeight="1" x14ac:dyDescent="0.2">
      <c r="B115" s="98"/>
      <c r="C115" s="157"/>
      <c r="D115" s="162"/>
      <c r="E115" s="160"/>
      <c r="F115" s="89"/>
      <c r="G115" s="209" t="s">
        <v>665</v>
      </c>
      <c r="H115" s="209"/>
      <c r="I115" s="209"/>
      <c r="J115" s="209"/>
      <c r="K115" s="90" t="s">
        <v>235</v>
      </c>
      <c r="L115" s="90" t="s">
        <v>611</v>
      </c>
      <c r="M115" s="90"/>
      <c r="N115" s="109">
        <f>N116</f>
        <v>600</v>
      </c>
    </row>
    <row r="116" spans="2:14" ht="22.5" customHeight="1" x14ac:dyDescent="0.2">
      <c r="B116" s="98"/>
      <c r="C116" s="157"/>
      <c r="D116" s="162"/>
      <c r="E116" s="160"/>
      <c r="F116" s="89"/>
      <c r="G116" s="158"/>
      <c r="H116" s="198" t="s">
        <v>1142</v>
      </c>
      <c r="I116" s="199"/>
      <c r="J116" s="200"/>
      <c r="K116" s="91" t="s">
        <v>235</v>
      </c>
      <c r="L116" s="91" t="s">
        <v>611</v>
      </c>
      <c r="M116" s="91" t="s">
        <v>894</v>
      </c>
      <c r="N116" s="110">
        <v>600</v>
      </c>
    </row>
    <row r="117" spans="2:14" ht="69" customHeight="1" x14ac:dyDescent="0.2">
      <c r="B117" s="98"/>
      <c r="C117" s="157"/>
      <c r="D117" s="162"/>
      <c r="E117" s="160"/>
      <c r="F117" s="89"/>
      <c r="G117" s="209" t="s">
        <v>612</v>
      </c>
      <c r="H117" s="209"/>
      <c r="I117" s="209"/>
      <c r="J117" s="209"/>
      <c r="K117" s="90" t="s">
        <v>235</v>
      </c>
      <c r="L117" s="90" t="s">
        <v>613</v>
      </c>
      <c r="M117" s="90"/>
      <c r="N117" s="109">
        <f>N118</f>
        <v>199.70000000000005</v>
      </c>
    </row>
    <row r="118" spans="2:14" ht="24" customHeight="1" x14ac:dyDescent="0.2">
      <c r="B118" s="98"/>
      <c r="C118" s="157"/>
      <c r="D118" s="162"/>
      <c r="E118" s="160"/>
      <c r="F118" s="89"/>
      <c r="G118" s="158"/>
      <c r="H118" s="198" t="s">
        <v>1142</v>
      </c>
      <c r="I118" s="199"/>
      <c r="J118" s="200"/>
      <c r="K118" s="91" t="s">
        <v>235</v>
      </c>
      <c r="L118" s="91" t="s">
        <v>613</v>
      </c>
      <c r="M118" s="91" t="s">
        <v>894</v>
      </c>
      <c r="N118" s="110">
        <f>800-600.3</f>
        <v>199.70000000000005</v>
      </c>
    </row>
    <row r="119" spans="2:14" ht="69.75" customHeight="1" x14ac:dyDescent="0.2">
      <c r="B119" s="98"/>
      <c r="C119" s="157"/>
      <c r="D119" s="162"/>
      <c r="E119" s="160"/>
      <c r="F119" s="89"/>
      <c r="G119" s="205" t="s">
        <v>384</v>
      </c>
      <c r="H119" s="205"/>
      <c r="I119" s="205"/>
      <c r="J119" s="205"/>
      <c r="K119" s="90" t="s">
        <v>235</v>
      </c>
      <c r="L119" s="90" t="s">
        <v>614</v>
      </c>
      <c r="M119" s="90"/>
      <c r="N119" s="109">
        <f>N120</f>
        <v>618</v>
      </c>
    </row>
    <row r="120" spans="2:14" ht="23.25" customHeight="1" x14ac:dyDescent="0.2">
      <c r="B120" s="98"/>
      <c r="C120" s="157"/>
      <c r="D120" s="162"/>
      <c r="E120" s="160"/>
      <c r="F120" s="89"/>
      <c r="G120" s="158"/>
      <c r="H120" s="206" t="s">
        <v>1142</v>
      </c>
      <c r="I120" s="207"/>
      <c r="J120" s="208"/>
      <c r="K120" s="138" t="s">
        <v>235</v>
      </c>
      <c r="L120" s="138" t="s">
        <v>614</v>
      </c>
      <c r="M120" s="138" t="s">
        <v>894</v>
      </c>
      <c r="N120" s="139">
        <v>618</v>
      </c>
    </row>
    <row r="121" spans="2:14" ht="72" customHeight="1" x14ac:dyDescent="0.2">
      <c r="B121" s="98"/>
      <c r="C121" s="157"/>
      <c r="D121" s="162"/>
      <c r="E121" s="160"/>
      <c r="F121" s="89"/>
      <c r="G121" s="209" t="s">
        <v>615</v>
      </c>
      <c r="H121" s="209"/>
      <c r="I121" s="209"/>
      <c r="J121" s="209"/>
      <c r="K121" s="90" t="s">
        <v>235</v>
      </c>
      <c r="L121" s="90" t="s">
        <v>616</v>
      </c>
      <c r="M121" s="90"/>
      <c r="N121" s="109">
        <f>N122</f>
        <v>700</v>
      </c>
    </row>
    <row r="122" spans="2:14" ht="23.25" customHeight="1" thickBot="1" x14ac:dyDescent="0.25">
      <c r="B122" s="98"/>
      <c r="C122" s="157"/>
      <c r="D122" s="162"/>
      <c r="E122" s="160"/>
      <c r="F122" s="89"/>
      <c r="G122" s="158"/>
      <c r="H122" s="245" t="s">
        <v>1141</v>
      </c>
      <c r="I122" s="246"/>
      <c r="J122" s="247"/>
      <c r="K122" s="179" t="s">
        <v>235</v>
      </c>
      <c r="L122" s="179" t="s">
        <v>616</v>
      </c>
      <c r="M122" s="179" t="s">
        <v>894</v>
      </c>
      <c r="N122" s="180">
        <v>700</v>
      </c>
    </row>
    <row r="123" spans="2:14" ht="68.25" customHeight="1" x14ac:dyDescent="0.2">
      <c r="B123" s="98"/>
      <c r="C123" s="157"/>
      <c r="D123" s="162"/>
      <c r="E123" s="160"/>
      <c r="F123" s="89"/>
      <c r="G123" s="209" t="s">
        <v>385</v>
      </c>
      <c r="H123" s="210"/>
      <c r="I123" s="210"/>
      <c r="J123" s="210"/>
      <c r="K123" s="134" t="s">
        <v>235</v>
      </c>
      <c r="L123" s="134" t="s">
        <v>617</v>
      </c>
      <c r="M123" s="134"/>
      <c r="N123" s="135">
        <f>N124</f>
        <v>605</v>
      </c>
    </row>
    <row r="124" spans="2:14" ht="24.75" customHeight="1" x14ac:dyDescent="0.2">
      <c r="B124" s="98"/>
      <c r="C124" s="157"/>
      <c r="D124" s="162"/>
      <c r="E124" s="160"/>
      <c r="F124" s="89"/>
      <c r="G124" s="158"/>
      <c r="H124" s="198" t="s">
        <v>1142</v>
      </c>
      <c r="I124" s="199"/>
      <c r="J124" s="200"/>
      <c r="K124" s="91" t="s">
        <v>235</v>
      </c>
      <c r="L124" s="91" t="s">
        <v>617</v>
      </c>
      <c r="M124" s="91" t="s">
        <v>894</v>
      </c>
      <c r="N124" s="110">
        <v>605</v>
      </c>
    </row>
    <row r="125" spans="2:14" ht="67.5" customHeight="1" x14ac:dyDescent="0.2">
      <c r="B125" s="98"/>
      <c r="C125" s="157"/>
      <c r="D125" s="162"/>
      <c r="E125" s="160"/>
      <c r="F125" s="89"/>
      <c r="G125" s="209" t="s">
        <v>618</v>
      </c>
      <c r="H125" s="209"/>
      <c r="I125" s="209"/>
      <c r="J125" s="209"/>
      <c r="K125" s="90" t="s">
        <v>235</v>
      </c>
      <c r="L125" s="90" t="s">
        <v>619</v>
      </c>
      <c r="M125" s="90"/>
      <c r="N125" s="109">
        <f>N126</f>
        <v>700</v>
      </c>
    </row>
    <row r="126" spans="2:14" ht="23.25" customHeight="1" x14ac:dyDescent="0.2">
      <c r="B126" s="98"/>
      <c r="C126" s="157"/>
      <c r="D126" s="162"/>
      <c r="E126" s="160"/>
      <c r="F126" s="89"/>
      <c r="G126" s="158"/>
      <c r="H126" s="197" t="s">
        <v>1142</v>
      </c>
      <c r="I126" s="197"/>
      <c r="J126" s="197"/>
      <c r="K126" s="91" t="s">
        <v>235</v>
      </c>
      <c r="L126" s="91" t="s">
        <v>619</v>
      </c>
      <c r="M126" s="91" t="s">
        <v>894</v>
      </c>
      <c r="N126" s="110">
        <v>700</v>
      </c>
    </row>
    <row r="127" spans="2:14" ht="66.75" customHeight="1" x14ac:dyDescent="0.2">
      <c r="B127" s="98"/>
      <c r="C127" s="157"/>
      <c r="D127" s="162"/>
      <c r="E127" s="160"/>
      <c r="F127" s="89"/>
      <c r="G127" s="209" t="s">
        <v>386</v>
      </c>
      <c r="H127" s="210"/>
      <c r="I127" s="210"/>
      <c r="J127" s="210"/>
      <c r="K127" s="134" t="s">
        <v>235</v>
      </c>
      <c r="L127" s="134" t="s">
        <v>620</v>
      </c>
      <c r="M127" s="134"/>
      <c r="N127" s="135">
        <f>N128</f>
        <v>620</v>
      </c>
    </row>
    <row r="128" spans="2:14" ht="24.75" customHeight="1" x14ac:dyDescent="0.2">
      <c r="B128" s="98"/>
      <c r="C128" s="157"/>
      <c r="D128" s="162"/>
      <c r="E128" s="160"/>
      <c r="F128" s="89"/>
      <c r="G128" s="158"/>
      <c r="H128" s="198" t="s">
        <v>1142</v>
      </c>
      <c r="I128" s="199"/>
      <c r="J128" s="200"/>
      <c r="K128" s="91" t="s">
        <v>235</v>
      </c>
      <c r="L128" s="91" t="s">
        <v>620</v>
      </c>
      <c r="M128" s="91" t="s">
        <v>894</v>
      </c>
      <c r="N128" s="110">
        <v>620</v>
      </c>
    </row>
    <row r="129" spans="2:14" ht="66.75" customHeight="1" x14ac:dyDescent="0.2">
      <c r="B129" s="98"/>
      <c r="C129" s="157"/>
      <c r="D129" s="162"/>
      <c r="E129" s="160"/>
      <c r="F129" s="89"/>
      <c r="G129" s="209" t="s">
        <v>621</v>
      </c>
      <c r="H129" s="209"/>
      <c r="I129" s="209"/>
      <c r="J129" s="209"/>
      <c r="K129" s="90" t="s">
        <v>235</v>
      </c>
      <c r="L129" s="90" t="s">
        <v>622</v>
      </c>
      <c r="M129" s="90"/>
      <c r="N129" s="109">
        <f>N130</f>
        <v>800</v>
      </c>
    </row>
    <row r="130" spans="2:14" ht="24.75" customHeight="1" x14ac:dyDescent="0.2">
      <c r="B130" s="98"/>
      <c r="C130" s="157"/>
      <c r="D130" s="162"/>
      <c r="E130" s="160"/>
      <c r="F130" s="89"/>
      <c r="G130" s="158"/>
      <c r="H130" s="198" t="s">
        <v>1142</v>
      </c>
      <c r="I130" s="199"/>
      <c r="J130" s="200"/>
      <c r="K130" s="91" t="s">
        <v>235</v>
      </c>
      <c r="L130" s="91" t="s">
        <v>622</v>
      </c>
      <c r="M130" s="91" t="s">
        <v>894</v>
      </c>
      <c r="N130" s="110">
        <v>800</v>
      </c>
    </row>
    <row r="131" spans="2:14" ht="65.25" customHeight="1" x14ac:dyDescent="0.2">
      <c r="B131" s="98"/>
      <c r="C131" s="157"/>
      <c r="D131" s="162"/>
      <c r="E131" s="160"/>
      <c r="F131" s="89"/>
      <c r="G131" s="209" t="s">
        <v>387</v>
      </c>
      <c r="H131" s="209"/>
      <c r="I131" s="209"/>
      <c r="J131" s="209"/>
      <c r="K131" s="90" t="s">
        <v>235</v>
      </c>
      <c r="L131" s="90" t="s">
        <v>623</v>
      </c>
      <c r="M131" s="90"/>
      <c r="N131" s="109">
        <f>N132</f>
        <v>650</v>
      </c>
    </row>
    <row r="132" spans="2:14" ht="25.5" customHeight="1" x14ac:dyDescent="0.2">
      <c r="B132" s="98"/>
      <c r="C132" s="157"/>
      <c r="D132" s="162"/>
      <c r="E132" s="160"/>
      <c r="F132" s="89"/>
      <c r="G132" s="158"/>
      <c r="H132" s="218" t="s">
        <v>1142</v>
      </c>
      <c r="I132" s="195"/>
      <c r="J132" s="196"/>
      <c r="K132" s="91" t="s">
        <v>235</v>
      </c>
      <c r="L132" s="91" t="s">
        <v>623</v>
      </c>
      <c r="M132" s="91" t="s">
        <v>894</v>
      </c>
      <c r="N132" s="110">
        <v>650</v>
      </c>
    </row>
    <row r="133" spans="2:14" ht="69.75" customHeight="1" x14ac:dyDescent="0.2">
      <c r="B133" s="98"/>
      <c r="C133" s="157"/>
      <c r="D133" s="162"/>
      <c r="E133" s="160"/>
      <c r="F133" s="89"/>
      <c r="G133" s="209" t="s">
        <v>624</v>
      </c>
      <c r="H133" s="210"/>
      <c r="I133" s="210"/>
      <c r="J133" s="210"/>
      <c r="K133" s="134" t="s">
        <v>235</v>
      </c>
      <c r="L133" s="134" t="s">
        <v>625</v>
      </c>
      <c r="M133" s="134"/>
      <c r="N133" s="135">
        <f>N134</f>
        <v>300</v>
      </c>
    </row>
    <row r="134" spans="2:14" ht="24" customHeight="1" x14ac:dyDescent="0.2">
      <c r="B134" s="98"/>
      <c r="C134" s="157"/>
      <c r="D134" s="162"/>
      <c r="E134" s="160"/>
      <c r="F134" s="89"/>
      <c r="G134" s="158"/>
      <c r="H134" s="198" t="s">
        <v>1142</v>
      </c>
      <c r="I134" s="199"/>
      <c r="J134" s="200"/>
      <c r="K134" s="91" t="s">
        <v>235</v>
      </c>
      <c r="L134" s="91" t="s">
        <v>625</v>
      </c>
      <c r="M134" s="91" t="s">
        <v>894</v>
      </c>
      <c r="N134" s="110">
        <v>300</v>
      </c>
    </row>
    <row r="135" spans="2:14" ht="53.25" customHeight="1" x14ac:dyDescent="0.2">
      <c r="B135" s="98"/>
      <c r="C135" s="157"/>
      <c r="D135" s="162"/>
      <c r="E135" s="160"/>
      <c r="F135" s="204" t="s">
        <v>626</v>
      </c>
      <c r="G135" s="204"/>
      <c r="H135" s="204"/>
      <c r="I135" s="204"/>
      <c r="J135" s="204"/>
      <c r="K135" s="93" t="s">
        <v>235</v>
      </c>
      <c r="L135" s="93" t="s">
        <v>627</v>
      </c>
      <c r="M135" s="93"/>
      <c r="N135" s="112">
        <f>N136</f>
        <v>95</v>
      </c>
    </row>
    <row r="136" spans="2:14" ht="49.5" customHeight="1" x14ac:dyDescent="0.2">
      <c r="B136" s="98"/>
      <c r="C136" s="157"/>
      <c r="D136" s="162"/>
      <c r="E136" s="160"/>
      <c r="F136" s="89"/>
      <c r="G136" s="209" t="s">
        <v>628</v>
      </c>
      <c r="H136" s="209"/>
      <c r="I136" s="209"/>
      <c r="J136" s="209"/>
      <c r="K136" s="90" t="s">
        <v>235</v>
      </c>
      <c r="L136" s="90" t="s">
        <v>629</v>
      </c>
      <c r="M136" s="90"/>
      <c r="N136" s="109">
        <f>N137</f>
        <v>95</v>
      </c>
    </row>
    <row r="137" spans="2:14" ht="24.75" customHeight="1" x14ac:dyDescent="0.2">
      <c r="B137" s="98"/>
      <c r="C137" s="157"/>
      <c r="D137" s="162"/>
      <c r="E137" s="160"/>
      <c r="F137" s="89"/>
      <c r="G137" s="158"/>
      <c r="H137" s="198" t="s">
        <v>1142</v>
      </c>
      <c r="I137" s="199"/>
      <c r="J137" s="200"/>
      <c r="K137" s="91" t="s">
        <v>235</v>
      </c>
      <c r="L137" s="91" t="s">
        <v>629</v>
      </c>
      <c r="M137" s="91" t="s">
        <v>894</v>
      </c>
      <c r="N137" s="110">
        <v>95</v>
      </c>
    </row>
    <row r="138" spans="2:14" ht="33.75" customHeight="1" x14ac:dyDescent="0.2">
      <c r="B138" s="98"/>
      <c r="C138" s="201" t="s">
        <v>630</v>
      </c>
      <c r="D138" s="201"/>
      <c r="E138" s="201"/>
      <c r="F138" s="201"/>
      <c r="G138" s="201"/>
      <c r="H138" s="201"/>
      <c r="I138" s="201"/>
      <c r="J138" s="201"/>
      <c r="K138" s="87" t="s">
        <v>631</v>
      </c>
      <c r="L138" s="87"/>
      <c r="M138" s="87"/>
      <c r="N138" s="107">
        <f>N139</f>
        <v>35498.9</v>
      </c>
    </row>
    <row r="139" spans="2:14" ht="35.25" customHeight="1" x14ac:dyDescent="0.2">
      <c r="B139" s="98"/>
      <c r="C139" s="157"/>
      <c r="D139" s="202" t="s">
        <v>912</v>
      </c>
      <c r="E139" s="202"/>
      <c r="F139" s="202"/>
      <c r="G139" s="202"/>
      <c r="H139" s="202"/>
      <c r="I139" s="202"/>
      <c r="J139" s="202"/>
      <c r="K139" s="88" t="s">
        <v>631</v>
      </c>
      <c r="L139" s="88" t="s">
        <v>913</v>
      </c>
      <c r="M139" s="88"/>
      <c r="N139" s="108">
        <f>N140+N146+N156</f>
        <v>35498.9</v>
      </c>
    </row>
    <row r="140" spans="2:14" ht="22.5" customHeight="1" x14ac:dyDescent="0.2">
      <c r="B140" s="98"/>
      <c r="C140" s="157"/>
      <c r="D140" s="162"/>
      <c r="E140" s="203" t="s">
        <v>914</v>
      </c>
      <c r="F140" s="203"/>
      <c r="G140" s="203"/>
      <c r="H140" s="203"/>
      <c r="I140" s="203"/>
      <c r="J140" s="203"/>
      <c r="K140" s="92" t="s">
        <v>631</v>
      </c>
      <c r="L140" s="92" t="s">
        <v>915</v>
      </c>
      <c r="M140" s="92"/>
      <c r="N140" s="111">
        <f>N141</f>
        <v>140</v>
      </c>
    </row>
    <row r="141" spans="2:14" ht="40.5" customHeight="1" x14ac:dyDescent="0.2">
      <c r="B141" s="98"/>
      <c r="C141" s="157"/>
      <c r="D141" s="162"/>
      <c r="E141" s="160"/>
      <c r="F141" s="204" t="s">
        <v>916</v>
      </c>
      <c r="G141" s="204"/>
      <c r="H141" s="204"/>
      <c r="I141" s="204"/>
      <c r="J141" s="204"/>
      <c r="K141" s="93" t="s">
        <v>631</v>
      </c>
      <c r="L141" s="93" t="s">
        <v>282</v>
      </c>
      <c r="M141" s="93"/>
      <c r="N141" s="112">
        <f>N142+N144</f>
        <v>140</v>
      </c>
    </row>
    <row r="142" spans="2:14" ht="51" customHeight="1" x14ac:dyDescent="0.2">
      <c r="B142" s="98"/>
      <c r="C142" s="157"/>
      <c r="D142" s="162"/>
      <c r="E142" s="160"/>
      <c r="F142" s="89"/>
      <c r="G142" s="205" t="s">
        <v>283</v>
      </c>
      <c r="H142" s="205"/>
      <c r="I142" s="205"/>
      <c r="J142" s="205"/>
      <c r="K142" s="90" t="s">
        <v>631</v>
      </c>
      <c r="L142" s="90" t="s">
        <v>284</v>
      </c>
      <c r="M142" s="90"/>
      <c r="N142" s="109">
        <f>N143</f>
        <v>112</v>
      </c>
    </row>
    <row r="143" spans="2:14" ht="24.75" customHeight="1" x14ac:dyDescent="0.2">
      <c r="B143" s="98"/>
      <c r="C143" s="157"/>
      <c r="D143" s="162"/>
      <c r="E143" s="160"/>
      <c r="F143" s="89"/>
      <c r="G143" s="158"/>
      <c r="H143" s="206" t="s">
        <v>1141</v>
      </c>
      <c r="I143" s="207"/>
      <c r="J143" s="208"/>
      <c r="K143" s="138" t="s">
        <v>631</v>
      </c>
      <c r="L143" s="138" t="s">
        <v>284</v>
      </c>
      <c r="M143" s="138" t="s">
        <v>894</v>
      </c>
      <c r="N143" s="139">
        <v>112</v>
      </c>
    </row>
    <row r="144" spans="2:14" ht="35.25" customHeight="1" x14ac:dyDescent="0.2">
      <c r="B144" s="98"/>
      <c r="C144" s="157"/>
      <c r="D144" s="162"/>
      <c r="E144" s="160"/>
      <c r="F144" s="89"/>
      <c r="G144" s="205" t="s">
        <v>352</v>
      </c>
      <c r="H144" s="205"/>
      <c r="I144" s="205"/>
      <c r="J144" s="205"/>
      <c r="K144" s="90" t="s">
        <v>631</v>
      </c>
      <c r="L144" s="90" t="s">
        <v>353</v>
      </c>
      <c r="M144" s="90"/>
      <c r="N144" s="109">
        <f>N145</f>
        <v>28</v>
      </c>
    </row>
    <row r="145" spans="2:14" ht="24" customHeight="1" x14ac:dyDescent="0.2">
      <c r="B145" s="98"/>
      <c r="C145" s="157"/>
      <c r="D145" s="162"/>
      <c r="E145" s="160"/>
      <c r="F145" s="89"/>
      <c r="G145" s="158"/>
      <c r="H145" s="206" t="s">
        <v>1142</v>
      </c>
      <c r="I145" s="207"/>
      <c r="J145" s="208"/>
      <c r="K145" s="138" t="s">
        <v>631</v>
      </c>
      <c r="L145" s="138" t="s">
        <v>353</v>
      </c>
      <c r="M145" s="138" t="s">
        <v>894</v>
      </c>
      <c r="N145" s="139">
        <v>28</v>
      </c>
    </row>
    <row r="146" spans="2:14" ht="18.75" customHeight="1" x14ac:dyDescent="0.2">
      <c r="B146" s="98"/>
      <c r="C146" s="157"/>
      <c r="D146" s="162"/>
      <c r="E146" s="203" t="s">
        <v>293</v>
      </c>
      <c r="F146" s="203"/>
      <c r="G146" s="203"/>
      <c r="H146" s="203"/>
      <c r="I146" s="203"/>
      <c r="J146" s="203"/>
      <c r="K146" s="92" t="s">
        <v>631</v>
      </c>
      <c r="L146" s="92" t="s">
        <v>294</v>
      </c>
      <c r="M146" s="92"/>
      <c r="N146" s="111">
        <f>N147</f>
        <v>29682.800000000003</v>
      </c>
    </row>
    <row r="147" spans="2:14" ht="32.25" customHeight="1" x14ac:dyDescent="0.2">
      <c r="B147" s="98"/>
      <c r="C147" s="157"/>
      <c r="D147" s="162"/>
      <c r="E147" s="160"/>
      <c r="F147" s="204" t="s">
        <v>295</v>
      </c>
      <c r="G147" s="204"/>
      <c r="H147" s="204"/>
      <c r="I147" s="204"/>
      <c r="J147" s="204"/>
      <c r="K147" s="93" t="s">
        <v>631</v>
      </c>
      <c r="L147" s="93" t="s">
        <v>296</v>
      </c>
      <c r="M147" s="93"/>
      <c r="N147" s="112">
        <f>N148</f>
        <v>29682.800000000003</v>
      </c>
    </row>
    <row r="148" spans="2:14" ht="23.25" customHeight="1" x14ac:dyDescent="0.2">
      <c r="B148" s="98"/>
      <c r="C148" s="157"/>
      <c r="D148" s="162"/>
      <c r="E148" s="160"/>
      <c r="F148" s="89"/>
      <c r="G148" s="209" t="s">
        <v>297</v>
      </c>
      <c r="H148" s="209"/>
      <c r="I148" s="209"/>
      <c r="J148" s="209"/>
      <c r="K148" s="90" t="s">
        <v>631</v>
      </c>
      <c r="L148" s="90" t="s">
        <v>298</v>
      </c>
      <c r="M148" s="90"/>
      <c r="N148" s="109">
        <f>SUM(N149:N155)</f>
        <v>29682.800000000003</v>
      </c>
    </row>
    <row r="149" spans="2:14" ht="20.25" customHeight="1" x14ac:dyDescent="0.2">
      <c r="B149" s="98"/>
      <c r="C149" s="157"/>
      <c r="D149" s="162"/>
      <c r="E149" s="160"/>
      <c r="F149" s="89"/>
      <c r="G149" s="158"/>
      <c r="H149" s="198" t="s">
        <v>228</v>
      </c>
      <c r="I149" s="199"/>
      <c r="J149" s="200"/>
      <c r="K149" s="91" t="s">
        <v>631</v>
      </c>
      <c r="L149" s="91" t="s">
        <v>298</v>
      </c>
      <c r="M149" s="91" t="s">
        <v>229</v>
      </c>
      <c r="N149" s="110">
        <v>20666.900000000001</v>
      </c>
    </row>
    <row r="150" spans="2:14" ht="36" customHeight="1" thickBot="1" x14ac:dyDescent="0.25">
      <c r="B150" s="98"/>
      <c r="C150" s="157"/>
      <c r="D150" s="162"/>
      <c r="E150" s="160"/>
      <c r="F150" s="89"/>
      <c r="G150" s="158"/>
      <c r="H150" s="245" t="s">
        <v>230</v>
      </c>
      <c r="I150" s="246"/>
      <c r="J150" s="247"/>
      <c r="K150" s="179" t="s">
        <v>631</v>
      </c>
      <c r="L150" s="179" t="s">
        <v>298</v>
      </c>
      <c r="M150" s="179" t="s">
        <v>231</v>
      </c>
      <c r="N150" s="180">
        <v>10.7</v>
      </c>
    </row>
    <row r="151" spans="2:14" ht="53.25" customHeight="1" x14ac:dyDescent="0.2">
      <c r="B151" s="98"/>
      <c r="C151" s="157"/>
      <c r="D151" s="162"/>
      <c r="E151" s="160"/>
      <c r="F151" s="89"/>
      <c r="G151" s="158"/>
      <c r="H151" s="206" t="s">
        <v>1136</v>
      </c>
      <c r="I151" s="207"/>
      <c r="J151" s="208"/>
      <c r="K151" s="138" t="s">
        <v>631</v>
      </c>
      <c r="L151" s="138" t="s">
        <v>298</v>
      </c>
      <c r="M151" s="138" t="s">
        <v>233</v>
      </c>
      <c r="N151" s="139">
        <v>6241.6</v>
      </c>
    </row>
    <row r="152" spans="2:14" ht="24.75" customHeight="1" x14ac:dyDescent="0.2">
      <c r="B152" s="98"/>
      <c r="C152" s="157"/>
      <c r="D152" s="162"/>
      <c r="E152" s="160"/>
      <c r="F152" s="89"/>
      <c r="G152" s="158"/>
      <c r="H152" s="198" t="s">
        <v>1142</v>
      </c>
      <c r="I152" s="199"/>
      <c r="J152" s="200"/>
      <c r="K152" s="91" t="s">
        <v>631</v>
      </c>
      <c r="L152" s="91" t="s">
        <v>298</v>
      </c>
      <c r="M152" s="91" t="s">
        <v>894</v>
      </c>
      <c r="N152" s="110">
        <v>2726.2</v>
      </c>
    </row>
    <row r="153" spans="2:14" ht="21.75" customHeight="1" x14ac:dyDescent="0.2">
      <c r="B153" s="98"/>
      <c r="C153" s="157"/>
      <c r="D153" s="162"/>
      <c r="E153" s="160"/>
      <c r="F153" s="89"/>
      <c r="G153" s="158"/>
      <c r="H153" s="198" t="s">
        <v>354</v>
      </c>
      <c r="I153" s="199"/>
      <c r="J153" s="200"/>
      <c r="K153" s="91" t="s">
        <v>631</v>
      </c>
      <c r="L153" s="91" t="s">
        <v>298</v>
      </c>
      <c r="M153" s="91" t="s">
        <v>355</v>
      </c>
      <c r="N153" s="110">
        <v>14.6</v>
      </c>
    </row>
    <row r="154" spans="2:14" ht="17.25" customHeight="1" x14ac:dyDescent="0.2">
      <c r="B154" s="98"/>
      <c r="C154" s="157"/>
      <c r="D154" s="162"/>
      <c r="E154" s="160"/>
      <c r="F154" s="89"/>
      <c r="G154" s="158"/>
      <c r="H154" s="198" t="s">
        <v>299</v>
      </c>
      <c r="I154" s="199"/>
      <c r="J154" s="200"/>
      <c r="K154" s="91" t="s">
        <v>631</v>
      </c>
      <c r="L154" s="91" t="s">
        <v>298</v>
      </c>
      <c r="M154" s="91" t="s">
        <v>300</v>
      </c>
      <c r="N154" s="110">
        <v>6</v>
      </c>
    </row>
    <row r="155" spans="2:14" ht="19.5" customHeight="1" x14ac:dyDescent="0.2">
      <c r="B155" s="98"/>
      <c r="C155" s="157"/>
      <c r="D155" s="162"/>
      <c r="E155" s="160"/>
      <c r="F155" s="89"/>
      <c r="G155" s="158"/>
      <c r="H155" s="218" t="s">
        <v>301</v>
      </c>
      <c r="I155" s="195"/>
      <c r="J155" s="196"/>
      <c r="K155" s="91" t="s">
        <v>631</v>
      </c>
      <c r="L155" s="91" t="s">
        <v>298</v>
      </c>
      <c r="M155" s="91" t="s">
        <v>302</v>
      </c>
      <c r="N155" s="110">
        <v>16.8</v>
      </c>
    </row>
    <row r="156" spans="2:14" ht="22.5" customHeight="1" x14ac:dyDescent="0.2">
      <c r="B156" s="98"/>
      <c r="C156" s="157"/>
      <c r="D156" s="202" t="s">
        <v>504</v>
      </c>
      <c r="E156" s="202"/>
      <c r="F156" s="202"/>
      <c r="G156" s="202"/>
      <c r="H156" s="249"/>
      <c r="I156" s="249"/>
      <c r="J156" s="249"/>
      <c r="K156" s="136" t="s">
        <v>631</v>
      </c>
      <c r="L156" s="136" t="s">
        <v>505</v>
      </c>
      <c r="M156" s="136"/>
      <c r="N156" s="137">
        <f>N157+N163</f>
        <v>5676.1</v>
      </c>
    </row>
    <row r="157" spans="2:14" ht="24.75" customHeight="1" x14ac:dyDescent="0.2">
      <c r="B157" s="98"/>
      <c r="C157" s="157"/>
      <c r="D157" s="162"/>
      <c r="E157" s="160"/>
      <c r="F157" s="89"/>
      <c r="G157" s="209" t="s">
        <v>356</v>
      </c>
      <c r="H157" s="209"/>
      <c r="I157" s="209"/>
      <c r="J157" s="209"/>
      <c r="K157" s="90" t="s">
        <v>631</v>
      </c>
      <c r="L157" s="90" t="s">
        <v>357</v>
      </c>
      <c r="M157" s="90"/>
      <c r="N157" s="109">
        <f>SUM(N158:N162)</f>
        <v>1944.7</v>
      </c>
    </row>
    <row r="158" spans="2:14" ht="19.5" customHeight="1" x14ac:dyDescent="0.2">
      <c r="B158" s="98"/>
      <c r="C158" s="157"/>
      <c r="D158" s="162"/>
      <c r="E158" s="160"/>
      <c r="F158" s="89"/>
      <c r="G158" s="158"/>
      <c r="H158" s="198" t="s">
        <v>228</v>
      </c>
      <c r="I158" s="199"/>
      <c r="J158" s="200"/>
      <c r="K158" s="91" t="s">
        <v>631</v>
      </c>
      <c r="L158" s="91" t="s">
        <v>357</v>
      </c>
      <c r="M158" s="91" t="s">
        <v>229</v>
      </c>
      <c r="N158" s="110">
        <v>1258.5</v>
      </c>
    </row>
    <row r="159" spans="2:14" ht="30.75" customHeight="1" x14ac:dyDescent="0.2">
      <c r="B159" s="98"/>
      <c r="C159" s="157"/>
      <c r="D159" s="162"/>
      <c r="E159" s="160"/>
      <c r="F159" s="89"/>
      <c r="G159" s="158"/>
      <c r="H159" s="198" t="s">
        <v>230</v>
      </c>
      <c r="I159" s="199"/>
      <c r="J159" s="200"/>
      <c r="K159" s="91" t="s">
        <v>631</v>
      </c>
      <c r="L159" s="91" t="s">
        <v>357</v>
      </c>
      <c r="M159" s="91" t="s">
        <v>231</v>
      </c>
      <c r="N159" s="110">
        <v>5</v>
      </c>
    </row>
    <row r="160" spans="2:14" ht="52.5" customHeight="1" x14ac:dyDescent="0.2">
      <c r="B160" s="98"/>
      <c r="C160" s="157"/>
      <c r="D160" s="162"/>
      <c r="E160" s="160"/>
      <c r="F160" s="89"/>
      <c r="G160" s="158"/>
      <c r="H160" s="198" t="s">
        <v>1136</v>
      </c>
      <c r="I160" s="199"/>
      <c r="J160" s="200"/>
      <c r="K160" s="91" t="s">
        <v>631</v>
      </c>
      <c r="L160" s="91" t="s">
        <v>357</v>
      </c>
      <c r="M160" s="91" t="s">
        <v>233</v>
      </c>
      <c r="N160" s="110">
        <v>380</v>
      </c>
    </row>
    <row r="161" spans="2:14" ht="31.5" customHeight="1" x14ac:dyDescent="0.2">
      <c r="B161" s="98"/>
      <c r="C161" s="157"/>
      <c r="D161" s="162"/>
      <c r="E161" s="160"/>
      <c r="F161" s="89"/>
      <c r="G161" s="158"/>
      <c r="H161" s="198" t="s">
        <v>902</v>
      </c>
      <c r="I161" s="199"/>
      <c r="J161" s="200"/>
      <c r="K161" s="91" t="s">
        <v>631</v>
      </c>
      <c r="L161" s="91" t="s">
        <v>357</v>
      </c>
      <c r="M161" s="91" t="s">
        <v>903</v>
      </c>
      <c r="N161" s="110">
        <v>115</v>
      </c>
    </row>
    <row r="162" spans="2:14" ht="23.25" customHeight="1" x14ac:dyDescent="0.2">
      <c r="B162" s="98"/>
      <c r="C162" s="157"/>
      <c r="D162" s="162"/>
      <c r="E162" s="160"/>
      <c r="F162" s="89"/>
      <c r="G162" s="158"/>
      <c r="H162" s="198" t="s">
        <v>1142</v>
      </c>
      <c r="I162" s="199"/>
      <c r="J162" s="200"/>
      <c r="K162" s="91" t="s">
        <v>631</v>
      </c>
      <c r="L162" s="91" t="s">
        <v>357</v>
      </c>
      <c r="M162" s="91" t="s">
        <v>894</v>
      </c>
      <c r="N162" s="110">
        <v>186.2</v>
      </c>
    </row>
    <row r="163" spans="2:14" ht="21" customHeight="1" x14ac:dyDescent="0.2">
      <c r="B163" s="98"/>
      <c r="C163" s="157"/>
      <c r="D163" s="162"/>
      <c r="E163" s="160"/>
      <c r="F163" s="89"/>
      <c r="G163" s="209" t="s">
        <v>358</v>
      </c>
      <c r="H163" s="209"/>
      <c r="I163" s="209"/>
      <c r="J163" s="209"/>
      <c r="K163" s="90" t="s">
        <v>631</v>
      </c>
      <c r="L163" s="90" t="s">
        <v>359</v>
      </c>
      <c r="M163" s="90"/>
      <c r="N163" s="109">
        <f>SUM(N164:N166)</f>
        <v>3731.4</v>
      </c>
    </row>
    <row r="164" spans="2:14" ht="19.5" customHeight="1" x14ac:dyDescent="0.2">
      <c r="B164" s="98"/>
      <c r="C164" s="157"/>
      <c r="D164" s="162"/>
      <c r="E164" s="160"/>
      <c r="F164" s="89"/>
      <c r="G164" s="158"/>
      <c r="H164" s="198" t="s">
        <v>228</v>
      </c>
      <c r="I164" s="199"/>
      <c r="J164" s="200"/>
      <c r="K164" s="91" t="s">
        <v>631</v>
      </c>
      <c r="L164" s="91" t="s">
        <v>359</v>
      </c>
      <c r="M164" s="91" t="s">
        <v>229</v>
      </c>
      <c r="N164" s="110">
        <v>2862</v>
      </c>
    </row>
    <row r="165" spans="2:14" ht="36" customHeight="1" x14ac:dyDescent="0.2">
      <c r="B165" s="98"/>
      <c r="C165" s="157"/>
      <c r="D165" s="162"/>
      <c r="E165" s="160"/>
      <c r="F165" s="89"/>
      <c r="G165" s="158"/>
      <c r="H165" s="198" t="s">
        <v>230</v>
      </c>
      <c r="I165" s="199"/>
      <c r="J165" s="200"/>
      <c r="K165" s="91" t="s">
        <v>631</v>
      </c>
      <c r="L165" s="91" t="s">
        <v>359</v>
      </c>
      <c r="M165" s="91" t="s">
        <v>231</v>
      </c>
      <c r="N165" s="110">
        <v>5</v>
      </c>
    </row>
    <row r="166" spans="2:14" ht="50.25" customHeight="1" x14ac:dyDescent="0.2">
      <c r="B166" s="98"/>
      <c r="C166" s="157"/>
      <c r="D166" s="162"/>
      <c r="E166" s="160"/>
      <c r="F166" s="89"/>
      <c r="G166" s="158"/>
      <c r="H166" s="198" t="s">
        <v>1136</v>
      </c>
      <c r="I166" s="199"/>
      <c r="J166" s="200"/>
      <c r="K166" s="91" t="s">
        <v>631</v>
      </c>
      <c r="L166" s="91" t="s">
        <v>359</v>
      </c>
      <c r="M166" s="91" t="s">
        <v>233</v>
      </c>
      <c r="N166" s="110">
        <v>864.4</v>
      </c>
    </row>
    <row r="167" spans="2:14" ht="18.75" customHeight="1" x14ac:dyDescent="0.2">
      <c r="B167" s="98"/>
      <c r="C167" s="201" t="s">
        <v>366</v>
      </c>
      <c r="D167" s="201"/>
      <c r="E167" s="201"/>
      <c r="F167" s="201"/>
      <c r="G167" s="201"/>
      <c r="H167" s="201"/>
      <c r="I167" s="201"/>
      <c r="J167" s="201"/>
      <c r="K167" s="87" t="s">
        <v>367</v>
      </c>
      <c r="L167" s="87"/>
      <c r="M167" s="87"/>
      <c r="N167" s="107">
        <f>N168+N173</f>
        <v>1900</v>
      </c>
    </row>
    <row r="168" spans="2:14" ht="18" customHeight="1" x14ac:dyDescent="0.2">
      <c r="B168" s="98"/>
      <c r="C168" s="157"/>
      <c r="D168" s="202" t="s">
        <v>360</v>
      </c>
      <c r="E168" s="202"/>
      <c r="F168" s="202"/>
      <c r="G168" s="202"/>
      <c r="H168" s="202"/>
      <c r="I168" s="202"/>
      <c r="J168" s="202"/>
      <c r="K168" s="88" t="s">
        <v>367</v>
      </c>
      <c r="L168" s="88" t="s">
        <v>361</v>
      </c>
      <c r="M168" s="88"/>
      <c r="N168" s="108">
        <f>N169</f>
        <v>900</v>
      </c>
    </row>
    <row r="169" spans="2:14" ht="51.75" customHeight="1" x14ac:dyDescent="0.2">
      <c r="B169" s="98"/>
      <c r="C169" s="157"/>
      <c r="D169" s="162"/>
      <c r="E169" s="203" t="s">
        <v>362</v>
      </c>
      <c r="F169" s="203"/>
      <c r="G169" s="203"/>
      <c r="H169" s="203"/>
      <c r="I169" s="203"/>
      <c r="J169" s="203"/>
      <c r="K169" s="92" t="s">
        <v>367</v>
      </c>
      <c r="L169" s="92" t="s">
        <v>363</v>
      </c>
      <c r="M169" s="92"/>
      <c r="N169" s="111">
        <f>N170</f>
        <v>900</v>
      </c>
    </row>
    <row r="170" spans="2:14" ht="37.5" customHeight="1" x14ac:dyDescent="0.2">
      <c r="B170" s="98"/>
      <c r="C170" s="157"/>
      <c r="D170" s="162"/>
      <c r="E170" s="160"/>
      <c r="F170" s="204" t="s">
        <v>368</v>
      </c>
      <c r="G170" s="204"/>
      <c r="H170" s="204"/>
      <c r="I170" s="204"/>
      <c r="J170" s="204"/>
      <c r="K170" s="93" t="s">
        <v>367</v>
      </c>
      <c r="L170" s="93" t="s">
        <v>369</v>
      </c>
      <c r="M170" s="93"/>
      <c r="N170" s="112">
        <f>N171</f>
        <v>900</v>
      </c>
    </row>
    <row r="171" spans="2:14" ht="36.75" customHeight="1" x14ac:dyDescent="0.2">
      <c r="B171" s="98"/>
      <c r="C171" s="157"/>
      <c r="D171" s="162"/>
      <c r="E171" s="160"/>
      <c r="F171" s="89"/>
      <c r="G171" s="209" t="s">
        <v>370</v>
      </c>
      <c r="H171" s="209"/>
      <c r="I171" s="209"/>
      <c r="J171" s="209"/>
      <c r="K171" s="90" t="s">
        <v>367</v>
      </c>
      <c r="L171" s="90" t="s">
        <v>371</v>
      </c>
      <c r="M171" s="90"/>
      <c r="N171" s="109">
        <f>N172</f>
        <v>900</v>
      </c>
    </row>
    <row r="172" spans="2:14" ht="19.5" customHeight="1" x14ac:dyDescent="0.2">
      <c r="B172" s="98"/>
      <c r="C172" s="157"/>
      <c r="D172" s="162"/>
      <c r="E172" s="160"/>
      <c r="F172" s="89"/>
      <c r="G172" s="158"/>
      <c r="H172" s="198" t="s">
        <v>372</v>
      </c>
      <c r="I172" s="199"/>
      <c r="J172" s="200"/>
      <c r="K172" s="91" t="s">
        <v>367</v>
      </c>
      <c r="L172" s="91" t="s">
        <v>371</v>
      </c>
      <c r="M172" s="91" t="s">
        <v>373</v>
      </c>
      <c r="N172" s="110">
        <v>900</v>
      </c>
    </row>
    <row r="173" spans="2:14" ht="33" customHeight="1" x14ac:dyDescent="0.2">
      <c r="B173" s="98"/>
      <c r="C173" s="157"/>
      <c r="D173" s="202" t="s">
        <v>912</v>
      </c>
      <c r="E173" s="202"/>
      <c r="F173" s="202"/>
      <c r="G173" s="202"/>
      <c r="H173" s="202"/>
      <c r="I173" s="202"/>
      <c r="J173" s="202"/>
      <c r="K173" s="88" t="s">
        <v>367</v>
      </c>
      <c r="L173" s="88" t="s">
        <v>913</v>
      </c>
      <c r="M173" s="88"/>
      <c r="N173" s="108">
        <f>N174</f>
        <v>1000</v>
      </c>
    </row>
    <row r="174" spans="2:14" ht="34.5" customHeight="1" x14ac:dyDescent="0.2">
      <c r="B174" s="98"/>
      <c r="C174" s="157"/>
      <c r="D174" s="162"/>
      <c r="E174" s="203" t="s">
        <v>374</v>
      </c>
      <c r="F174" s="203"/>
      <c r="G174" s="203"/>
      <c r="H174" s="203"/>
      <c r="I174" s="203"/>
      <c r="J174" s="203"/>
      <c r="K174" s="92" t="s">
        <v>367</v>
      </c>
      <c r="L174" s="92" t="s">
        <v>375</v>
      </c>
      <c r="M174" s="92"/>
      <c r="N174" s="111">
        <f>N175</f>
        <v>1000</v>
      </c>
    </row>
    <row r="175" spans="2:14" ht="34.5" customHeight="1" x14ac:dyDescent="0.2">
      <c r="B175" s="98"/>
      <c r="C175" s="157"/>
      <c r="D175" s="162"/>
      <c r="E175" s="160"/>
      <c r="F175" s="204" t="s">
        <v>997</v>
      </c>
      <c r="G175" s="204"/>
      <c r="H175" s="204"/>
      <c r="I175" s="204"/>
      <c r="J175" s="204"/>
      <c r="K175" s="93" t="s">
        <v>367</v>
      </c>
      <c r="L175" s="93" t="s">
        <v>998</v>
      </c>
      <c r="M175" s="93"/>
      <c r="N175" s="112">
        <f>N176</f>
        <v>1000</v>
      </c>
    </row>
    <row r="176" spans="2:14" ht="33" customHeight="1" x14ac:dyDescent="0.2">
      <c r="B176" s="98"/>
      <c r="C176" s="157"/>
      <c r="D176" s="162"/>
      <c r="E176" s="160"/>
      <c r="F176" s="89"/>
      <c r="G176" s="209" t="s">
        <v>999</v>
      </c>
      <c r="H176" s="209"/>
      <c r="I176" s="209"/>
      <c r="J176" s="209"/>
      <c r="K176" s="90" t="s">
        <v>367</v>
      </c>
      <c r="L176" s="90" t="s">
        <v>1000</v>
      </c>
      <c r="M176" s="90"/>
      <c r="N176" s="109">
        <f>N177</f>
        <v>1000</v>
      </c>
    </row>
    <row r="177" spans="2:14" ht="19.5" customHeight="1" x14ac:dyDescent="0.2">
      <c r="B177" s="98"/>
      <c r="C177" s="157"/>
      <c r="D177" s="162"/>
      <c r="E177" s="160"/>
      <c r="F177" s="89"/>
      <c r="G177" s="158"/>
      <c r="H177" s="198" t="s">
        <v>372</v>
      </c>
      <c r="I177" s="199"/>
      <c r="J177" s="200"/>
      <c r="K177" s="91" t="s">
        <v>367</v>
      </c>
      <c r="L177" s="91" t="s">
        <v>1000</v>
      </c>
      <c r="M177" s="91" t="s">
        <v>373</v>
      </c>
      <c r="N177" s="110">
        <v>1000</v>
      </c>
    </row>
    <row r="178" spans="2:14" ht="21" customHeight="1" x14ac:dyDescent="0.2">
      <c r="B178" s="98"/>
      <c r="C178" s="251" t="s">
        <v>1001</v>
      </c>
      <c r="D178" s="251"/>
      <c r="E178" s="251"/>
      <c r="F178" s="251"/>
      <c r="G178" s="251"/>
      <c r="H178" s="251"/>
      <c r="I178" s="251"/>
      <c r="J178" s="251"/>
      <c r="K178" s="87" t="s">
        <v>1002</v>
      </c>
      <c r="L178" s="87"/>
      <c r="M178" s="87"/>
      <c r="N178" s="107">
        <f>N179+N184+N209+N219+N226</f>
        <v>116970.9</v>
      </c>
    </row>
    <row r="179" spans="2:14" ht="32.25" customHeight="1" x14ac:dyDescent="0.2">
      <c r="B179" s="98"/>
      <c r="C179" s="157"/>
      <c r="D179" s="249" t="s">
        <v>895</v>
      </c>
      <c r="E179" s="249"/>
      <c r="F179" s="249"/>
      <c r="G179" s="249"/>
      <c r="H179" s="249"/>
      <c r="I179" s="249"/>
      <c r="J179" s="249"/>
      <c r="K179" s="136" t="s">
        <v>1002</v>
      </c>
      <c r="L179" s="136" t="s">
        <v>896</v>
      </c>
      <c r="M179" s="136"/>
      <c r="N179" s="137">
        <f>N180</f>
        <v>250</v>
      </c>
    </row>
    <row r="180" spans="2:14" ht="33.75" customHeight="1" x14ac:dyDescent="0.2">
      <c r="B180" s="98"/>
      <c r="C180" s="157"/>
      <c r="D180" s="162"/>
      <c r="E180" s="248" t="s">
        <v>1003</v>
      </c>
      <c r="F180" s="248"/>
      <c r="G180" s="248"/>
      <c r="H180" s="248"/>
      <c r="I180" s="248"/>
      <c r="J180" s="248"/>
      <c r="K180" s="92" t="s">
        <v>1002</v>
      </c>
      <c r="L180" s="92" t="s">
        <v>1004</v>
      </c>
      <c r="M180" s="92"/>
      <c r="N180" s="111">
        <f>N181</f>
        <v>250</v>
      </c>
    </row>
    <row r="181" spans="2:14" ht="32.25" customHeight="1" x14ac:dyDescent="0.2">
      <c r="B181" s="98"/>
      <c r="C181" s="157"/>
      <c r="D181" s="162"/>
      <c r="E181" s="160"/>
      <c r="F181" s="242" t="s">
        <v>1005</v>
      </c>
      <c r="G181" s="242"/>
      <c r="H181" s="242"/>
      <c r="I181" s="242"/>
      <c r="J181" s="242"/>
      <c r="K181" s="132" t="s">
        <v>1002</v>
      </c>
      <c r="L181" s="132" t="s">
        <v>1006</v>
      </c>
      <c r="M181" s="132"/>
      <c r="N181" s="133">
        <f>N182</f>
        <v>250</v>
      </c>
    </row>
    <row r="182" spans="2:14" ht="33" customHeight="1" x14ac:dyDescent="0.2">
      <c r="B182" s="98"/>
      <c r="C182" s="157"/>
      <c r="D182" s="162"/>
      <c r="E182" s="160"/>
      <c r="F182" s="89"/>
      <c r="G182" s="209" t="s">
        <v>1007</v>
      </c>
      <c r="H182" s="209"/>
      <c r="I182" s="209"/>
      <c r="J182" s="209"/>
      <c r="K182" s="90" t="s">
        <v>1002</v>
      </c>
      <c r="L182" s="90" t="s">
        <v>1008</v>
      </c>
      <c r="M182" s="90"/>
      <c r="N182" s="109">
        <f>N183</f>
        <v>250</v>
      </c>
    </row>
    <row r="183" spans="2:14" ht="27" customHeight="1" x14ac:dyDescent="0.2">
      <c r="B183" s="98"/>
      <c r="C183" s="157"/>
      <c r="D183" s="162"/>
      <c r="E183" s="160"/>
      <c r="F183" s="89"/>
      <c r="G183" s="158"/>
      <c r="H183" s="198" t="s">
        <v>1142</v>
      </c>
      <c r="I183" s="199"/>
      <c r="J183" s="200"/>
      <c r="K183" s="91" t="s">
        <v>1002</v>
      </c>
      <c r="L183" s="91" t="s">
        <v>1008</v>
      </c>
      <c r="M183" s="91" t="s">
        <v>894</v>
      </c>
      <c r="N183" s="110">
        <v>250</v>
      </c>
    </row>
    <row r="184" spans="2:14" ht="36" customHeight="1" x14ac:dyDescent="0.2">
      <c r="B184" s="98"/>
      <c r="C184" s="157"/>
      <c r="D184" s="202" t="s">
        <v>912</v>
      </c>
      <c r="E184" s="202"/>
      <c r="F184" s="202"/>
      <c r="G184" s="202"/>
      <c r="H184" s="202"/>
      <c r="I184" s="202"/>
      <c r="J184" s="202"/>
      <c r="K184" s="88" t="s">
        <v>1002</v>
      </c>
      <c r="L184" s="88" t="s">
        <v>913</v>
      </c>
      <c r="M184" s="88"/>
      <c r="N184" s="108">
        <f>N185</f>
        <v>38049.299999999996</v>
      </c>
    </row>
    <row r="185" spans="2:14" ht="23.25" customHeight="1" thickBot="1" x14ac:dyDescent="0.25">
      <c r="B185" s="98"/>
      <c r="C185" s="157"/>
      <c r="D185" s="162"/>
      <c r="E185" s="252" t="s">
        <v>1009</v>
      </c>
      <c r="F185" s="252"/>
      <c r="G185" s="252"/>
      <c r="H185" s="252"/>
      <c r="I185" s="252"/>
      <c r="J185" s="252"/>
      <c r="K185" s="183" t="s">
        <v>1002</v>
      </c>
      <c r="L185" s="183" t="s">
        <v>1010</v>
      </c>
      <c r="M185" s="183"/>
      <c r="N185" s="184">
        <f>N186</f>
        <v>38049.299999999996</v>
      </c>
    </row>
    <row r="186" spans="2:14" ht="49.5" customHeight="1" x14ac:dyDescent="0.2">
      <c r="B186" s="98"/>
      <c r="C186" s="157"/>
      <c r="D186" s="162"/>
      <c r="E186" s="160"/>
      <c r="F186" s="242" t="s">
        <v>1011</v>
      </c>
      <c r="G186" s="242"/>
      <c r="H186" s="242"/>
      <c r="I186" s="242"/>
      <c r="J186" s="242"/>
      <c r="K186" s="132" t="s">
        <v>1002</v>
      </c>
      <c r="L186" s="132" t="s">
        <v>1012</v>
      </c>
      <c r="M186" s="132"/>
      <c r="N186" s="133">
        <f>N187+N189+N191+N193+N195+N201</f>
        <v>38049.299999999996</v>
      </c>
    </row>
    <row r="187" spans="2:14" ht="69.75" customHeight="1" x14ac:dyDescent="0.2">
      <c r="B187" s="98"/>
      <c r="C187" s="157"/>
      <c r="D187" s="162"/>
      <c r="E187" s="160"/>
      <c r="F187" s="89"/>
      <c r="G187" s="209" t="s">
        <v>1013</v>
      </c>
      <c r="H187" s="209"/>
      <c r="I187" s="209"/>
      <c r="J187" s="209"/>
      <c r="K187" s="90" t="s">
        <v>1002</v>
      </c>
      <c r="L187" s="90" t="s">
        <v>1014</v>
      </c>
      <c r="M187" s="90"/>
      <c r="N187" s="109">
        <f>N188</f>
        <v>2000</v>
      </c>
    </row>
    <row r="188" spans="2:14" ht="24" customHeight="1" x14ac:dyDescent="0.2">
      <c r="B188" s="98"/>
      <c r="C188" s="157"/>
      <c r="D188" s="162"/>
      <c r="E188" s="160"/>
      <c r="F188" s="89"/>
      <c r="G188" s="158"/>
      <c r="H188" s="218" t="s">
        <v>1142</v>
      </c>
      <c r="I188" s="195"/>
      <c r="J188" s="196"/>
      <c r="K188" s="91" t="s">
        <v>1002</v>
      </c>
      <c r="L188" s="91" t="s">
        <v>1014</v>
      </c>
      <c r="M188" s="91" t="s">
        <v>894</v>
      </c>
      <c r="N188" s="110">
        <v>2000</v>
      </c>
    </row>
    <row r="189" spans="2:14" ht="51" customHeight="1" x14ac:dyDescent="0.2">
      <c r="B189" s="98"/>
      <c r="C189" s="157"/>
      <c r="D189" s="162"/>
      <c r="E189" s="160"/>
      <c r="F189" s="89"/>
      <c r="G189" s="209" t="s">
        <v>1015</v>
      </c>
      <c r="H189" s="210"/>
      <c r="I189" s="210"/>
      <c r="J189" s="210"/>
      <c r="K189" s="134" t="s">
        <v>1002</v>
      </c>
      <c r="L189" s="134" t="s">
        <v>1016</v>
      </c>
      <c r="M189" s="134"/>
      <c r="N189" s="135">
        <f>N190</f>
        <v>1000</v>
      </c>
    </row>
    <row r="190" spans="2:14" ht="24.75" customHeight="1" x14ac:dyDescent="0.2">
      <c r="B190" s="98"/>
      <c r="C190" s="157"/>
      <c r="D190" s="162"/>
      <c r="E190" s="160"/>
      <c r="F190" s="89"/>
      <c r="G190" s="158"/>
      <c r="H190" s="198" t="s">
        <v>1142</v>
      </c>
      <c r="I190" s="199"/>
      <c r="J190" s="200"/>
      <c r="K190" s="91" t="s">
        <v>1002</v>
      </c>
      <c r="L190" s="91" t="s">
        <v>1016</v>
      </c>
      <c r="M190" s="91" t="s">
        <v>894</v>
      </c>
      <c r="N190" s="110">
        <v>1000</v>
      </c>
    </row>
    <row r="191" spans="2:14" ht="36.75" customHeight="1" x14ac:dyDescent="0.2">
      <c r="B191" s="98"/>
      <c r="C191" s="157"/>
      <c r="D191" s="162"/>
      <c r="E191" s="160"/>
      <c r="F191" s="89"/>
      <c r="G191" s="209" t="s">
        <v>1017</v>
      </c>
      <c r="H191" s="209"/>
      <c r="I191" s="209"/>
      <c r="J191" s="209"/>
      <c r="K191" s="90" t="s">
        <v>1002</v>
      </c>
      <c r="L191" s="90" t="s">
        <v>1018</v>
      </c>
      <c r="M191" s="90"/>
      <c r="N191" s="109">
        <f>N192</f>
        <v>1500</v>
      </c>
    </row>
    <row r="192" spans="2:14" ht="24" customHeight="1" x14ac:dyDescent="0.2">
      <c r="B192" s="98"/>
      <c r="C192" s="157"/>
      <c r="D192" s="162"/>
      <c r="E192" s="160"/>
      <c r="F192" s="89"/>
      <c r="G192" s="158"/>
      <c r="H192" s="198" t="s">
        <v>1142</v>
      </c>
      <c r="I192" s="199"/>
      <c r="J192" s="200"/>
      <c r="K192" s="91" t="s">
        <v>1002</v>
      </c>
      <c r="L192" s="91" t="s">
        <v>1018</v>
      </c>
      <c r="M192" s="91" t="s">
        <v>894</v>
      </c>
      <c r="N192" s="110">
        <v>1500</v>
      </c>
    </row>
    <row r="193" spans="2:14" ht="54" customHeight="1" x14ac:dyDescent="0.2">
      <c r="B193" s="98"/>
      <c r="C193" s="157"/>
      <c r="D193" s="162"/>
      <c r="E193" s="160"/>
      <c r="F193" s="89"/>
      <c r="G193" s="209" t="s">
        <v>1019</v>
      </c>
      <c r="H193" s="209"/>
      <c r="I193" s="209"/>
      <c r="J193" s="209"/>
      <c r="K193" s="90" t="s">
        <v>1002</v>
      </c>
      <c r="L193" s="90" t="s">
        <v>1020</v>
      </c>
      <c r="M193" s="90"/>
      <c r="N193" s="109">
        <f>N194</f>
        <v>1836.2</v>
      </c>
    </row>
    <row r="194" spans="2:14" ht="27" customHeight="1" x14ac:dyDescent="0.2">
      <c r="B194" s="98"/>
      <c r="C194" s="157"/>
      <c r="D194" s="162"/>
      <c r="E194" s="160"/>
      <c r="F194" s="89"/>
      <c r="G194" s="158"/>
      <c r="H194" s="198" t="s">
        <v>1142</v>
      </c>
      <c r="I194" s="199"/>
      <c r="J194" s="200"/>
      <c r="K194" s="91" t="s">
        <v>1002</v>
      </c>
      <c r="L194" s="91" t="s">
        <v>1020</v>
      </c>
      <c r="M194" s="91" t="s">
        <v>894</v>
      </c>
      <c r="N194" s="110">
        <v>1836.2</v>
      </c>
    </row>
    <row r="195" spans="2:14" ht="32.25" customHeight="1" x14ac:dyDescent="0.2">
      <c r="B195" s="98"/>
      <c r="C195" s="157"/>
      <c r="D195" s="162"/>
      <c r="E195" s="160"/>
      <c r="F195" s="89"/>
      <c r="G195" s="209" t="s">
        <v>389</v>
      </c>
      <c r="H195" s="209"/>
      <c r="I195" s="209"/>
      <c r="J195" s="209"/>
      <c r="K195" s="90" t="s">
        <v>1002</v>
      </c>
      <c r="L195" s="90" t="s">
        <v>390</v>
      </c>
      <c r="M195" s="90"/>
      <c r="N195" s="109">
        <f>SUM(N196:N200)</f>
        <v>2628.1000000000004</v>
      </c>
    </row>
    <row r="196" spans="2:14" ht="17.25" customHeight="1" x14ac:dyDescent="0.2">
      <c r="B196" s="98"/>
      <c r="C196" s="157"/>
      <c r="D196" s="162"/>
      <c r="E196" s="160"/>
      <c r="F196" s="89"/>
      <c r="G196" s="158"/>
      <c r="H196" s="198" t="s">
        <v>391</v>
      </c>
      <c r="I196" s="199"/>
      <c r="J196" s="200"/>
      <c r="K196" s="91" t="s">
        <v>1002</v>
      </c>
      <c r="L196" s="91" t="s">
        <v>390</v>
      </c>
      <c r="M196" s="91" t="s">
        <v>392</v>
      </c>
      <c r="N196" s="110">
        <v>1938.8</v>
      </c>
    </row>
    <row r="197" spans="2:14" ht="42" customHeight="1" x14ac:dyDescent="0.2">
      <c r="B197" s="98"/>
      <c r="C197" s="157"/>
      <c r="D197" s="162"/>
      <c r="E197" s="160"/>
      <c r="F197" s="89"/>
      <c r="G197" s="158"/>
      <c r="H197" s="198" t="s">
        <v>393</v>
      </c>
      <c r="I197" s="199"/>
      <c r="J197" s="200"/>
      <c r="K197" s="91" t="s">
        <v>1002</v>
      </c>
      <c r="L197" s="91" t="s">
        <v>390</v>
      </c>
      <c r="M197" s="91" t="s">
        <v>394</v>
      </c>
      <c r="N197" s="110">
        <v>585.5</v>
      </c>
    </row>
    <row r="198" spans="2:14" ht="32.25" customHeight="1" x14ac:dyDescent="0.2">
      <c r="B198" s="98"/>
      <c r="C198" s="157"/>
      <c r="D198" s="162"/>
      <c r="E198" s="160"/>
      <c r="F198" s="89"/>
      <c r="G198" s="158"/>
      <c r="H198" s="198" t="s">
        <v>902</v>
      </c>
      <c r="I198" s="199"/>
      <c r="J198" s="200"/>
      <c r="K198" s="91" t="s">
        <v>1002</v>
      </c>
      <c r="L198" s="91" t="s">
        <v>390</v>
      </c>
      <c r="M198" s="91" t="s">
        <v>903</v>
      </c>
      <c r="N198" s="110">
        <v>63.5</v>
      </c>
    </row>
    <row r="199" spans="2:14" ht="22.5" customHeight="1" x14ac:dyDescent="0.2">
      <c r="B199" s="98"/>
      <c r="C199" s="157"/>
      <c r="D199" s="162"/>
      <c r="E199" s="160"/>
      <c r="F199" s="89"/>
      <c r="G199" s="158"/>
      <c r="H199" s="198" t="s">
        <v>1142</v>
      </c>
      <c r="I199" s="199"/>
      <c r="J199" s="200"/>
      <c r="K199" s="91" t="s">
        <v>1002</v>
      </c>
      <c r="L199" s="91" t="s">
        <v>390</v>
      </c>
      <c r="M199" s="91" t="s">
        <v>894</v>
      </c>
      <c r="N199" s="110">
        <v>36.299999999999997</v>
      </c>
    </row>
    <row r="200" spans="2:14" ht="25.5" customHeight="1" x14ac:dyDescent="0.2">
      <c r="B200" s="98"/>
      <c r="C200" s="157"/>
      <c r="D200" s="162"/>
      <c r="E200" s="160"/>
      <c r="F200" s="89"/>
      <c r="G200" s="158"/>
      <c r="H200" s="198" t="s">
        <v>354</v>
      </c>
      <c r="I200" s="199"/>
      <c r="J200" s="200"/>
      <c r="K200" s="91" t="s">
        <v>1002</v>
      </c>
      <c r="L200" s="91" t="s">
        <v>390</v>
      </c>
      <c r="M200" s="91" t="s">
        <v>355</v>
      </c>
      <c r="N200" s="110">
        <v>4</v>
      </c>
    </row>
    <row r="201" spans="2:14" ht="52.5" customHeight="1" x14ac:dyDescent="0.2">
      <c r="B201" s="98"/>
      <c r="C201" s="157"/>
      <c r="D201" s="162"/>
      <c r="E201" s="160"/>
      <c r="F201" s="89"/>
      <c r="G201" s="209" t="s">
        <v>1148</v>
      </c>
      <c r="H201" s="209"/>
      <c r="I201" s="209"/>
      <c r="J201" s="209"/>
      <c r="K201" s="90" t="s">
        <v>1002</v>
      </c>
      <c r="L201" s="90" t="s">
        <v>395</v>
      </c>
      <c r="M201" s="90"/>
      <c r="N201" s="111">
        <f>SUM(N202:N208)</f>
        <v>29084.999999999996</v>
      </c>
    </row>
    <row r="202" spans="2:14" ht="21" customHeight="1" x14ac:dyDescent="0.2">
      <c r="B202" s="98"/>
      <c r="C202" s="157"/>
      <c r="D202" s="162"/>
      <c r="E202" s="160"/>
      <c r="F202" s="89"/>
      <c r="G202" s="158"/>
      <c r="H202" s="198" t="s">
        <v>391</v>
      </c>
      <c r="I202" s="199"/>
      <c r="J202" s="200"/>
      <c r="K202" s="91" t="s">
        <v>1002</v>
      </c>
      <c r="L202" s="90" t="s">
        <v>395</v>
      </c>
      <c r="M202" s="91" t="s">
        <v>392</v>
      </c>
      <c r="N202" s="110">
        <v>19401</v>
      </c>
    </row>
    <row r="203" spans="2:14" ht="38.25" customHeight="1" x14ac:dyDescent="0.2">
      <c r="B203" s="98"/>
      <c r="C203" s="157"/>
      <c r="D203" s="162"/>
      <c r="E203" s="160"/>
      <c r="F203" s="89"/>
      <c r="G203" s="158"/>
      <c r="H203" s="198" t="s">
        <v>393</v>
      </c>
      <c r="I203" s="199"/>
      <c r="J203" s="200"/>
      <c r="K203" s="91" t="s">
        <v>1002</v>
      </c>
      <c r="L203" s="90" t="s">
        <v>395</v>
      </c>
      <c r="M203" s="91" t="s">
        <v>394</v>
      </c>
      <c r="N203" s="110">
        <v>5859.1</v>
      </c>
    </row>
    <row r="204" spans="2:14" ht="34.5" customHeight="1" x14ac:dyDescent="0.2">
      <c r="B204" s="98"/>
      <c r="C204" s="157"/>
      <c r="D204" s="162"/>
      <c r="E204" s="160"/>
      <c r="F204" s="89"/>
      <c r="G204" s="158"/>
      <c r="H204" s="198" t="s">
        <v>902</v>
      </c>
      <c r="I204" s="199"/>
      <c r="J204" s="200"/>
      <c r="K204" s="91" t="s">
        <v>1002</v>
      </c>
      <c r="L204" s="90" t="s">
        <v>395</v>
      </c>
      <c r="M204" s="91" t="s">
        <v>903</v>
      </c>
      <c r="N204" s="110">
        <v>96.8</v>
      </c>
    </row>
    <row r="205" spans="2:14" ht="25.5" customHeight="1" x14ac:dyDescent="0.2">
      <c r="B205" s="98"/>
      <c r="C205" s="157"/>
      <c r="D205" s="162"/>
      <c r="E205" s="160"/>
      <c r="F205" s="89"/>
      <c r="G205" s="158"/>
      <c r="H205" s="198" t="s">
        <v>1142</v>
      </c>
      <c r="I205" s="199"/>
      <c r="J205" s="200"/>
      <c r="K205" s="91" t="s">
        <v>1002</v>
      </c>
      <c r="L205" s="90" t="s">
        <v>395</v>
      </c>
      <c r="M205" s="91" t="s">
        <v>894</v>
      </c>
      <c r="N205" s="110">
        <v>3658.5</v>
      </c>
    </row>
    <row r="206" spans="2:14" ht="22.5" customHeight="1" x14ac:dyDescent="0.2">
      <c r="B206" s="98"/>
      <c r="C206" s="157"/>
      <c r="D206" s="162"/>
      <c r="E206" s="160"/>
      <c r="F206" s="89"/>
      <c r="G206" s="158"/>
      <c r="H206" s="198" t="s">
        <v>354</v>
      </c>
      <c r="I206" s="199"/>
      <c r="J206" s="200"/>
      <c r="K206" s="91" t="s">
        <v>1002</v>
      </c>
      <c r="L206" s="90" t="s">
        <v>395</v>
      </c>
      <c r="M206" s="91" t="s">
        <v>355</v>
      </c>
      <c r="N206" s="110">
        <v>21.1</v>
      </c>
    </row>
    <row r="207" spans="2:14" ht="21.75" customHeight="1" x14ac:dyDescent="0.2">
      <c r="B207" s="98"/>
      <c r="C207" s="157"/>
      <c r="D207" s="162"/>
      <c r="E207" s="160"/>
      <c r="F207" s="89"/>
      <c r="G207" s="158"/>
      <c r="H207" s="198" t="s">
        <v>299</v>
      </c>
      <c r="I207" s="199"/>
      <c r="J207" s="200"/>
      <c r="K207" s="91" t="s">
        <v>1002</v>
      </c>
      <c r="L207" s="90" t="s">
        <v>395</v>
      </c>
      <c r="M207" s="91" t="s">
        <v>300</v>
      </c>
      <c r="N207" s="110">
        <v>33.5</v>
      </c>
    </row>
    <row r="208" spans="2:14" ht="20.25" customHeight="1" x14ac:dyDescent="0.2">
      <c r="B208" s="98"/>
      <c r="C208" s="157"/>
      <c r="D208" s="162"/>
      <c r="E208" s="160"/>
      <c r="F208" s="89"/>
      <c r="G208" s="158"/>
      <c r="H208" s="218" t="s">
        <v>301</v>
      </c>
      <c r="I208" s="195"/>
      <c r="J208" s="196"/>
      <c r="K208" s="91" t="s">
        <v>1002</v>
      </c>
      <c r="L208" s="90" t="s">
        <v>395</v>
      </c>
      <c r="M208" s="91" t="s">
        <v>302</v>
      </c>
      <c r="N208" s="110">
        <v>15</v>
      </c>
    </row>
    <row r="209" spans="2:14" ht="39" customHeight="1" x14ac:dyDescent="0.2">
      <c r="B209" s="98"/>
      <c r="C209" s="157"/>
      <c r="D209" s="253" t="s">
        <v>396</v>
      </c>
      <c r="E209" s="253"/>
      <c r="F209" s="253"/>
      <c r="G209" s="253"/>
      <c r="H209" s="254"/>
      <c r="I209" s="254"/>
      <c r="J209" s="254"/>
      <c r="K209" s="136" t="s">
        <v>1002</v>
      </c>
      <c r="L209" s="136" t="s">
        <v>397</v>
      </c>
      <c r="M209" s="136"/>
      <c r="N209" s="137">
        <f>N210</f>
        <v>58622.400000000001</v>
      </c>
    </row>
    <row r="210" spans="2:14" ht="66" customHeight="1" x14ac:dyDescent="0.2">
      <c r="B210" s="98"/>
      <c r="C210" s="157"/>
      <c r="D210" s="162"/>
      <c r="E210" s="255" t="s">
        <v>398</v>
      </c>
      <c r="F210" s="255"/>
      <c r="G210" s="255"/>
      <c r="H210" s="255"/>
      <c r="I210" s="255"/>
      <c r="J210" s="255"/>
      <c r="K210" s="140" t="s">
        <v>1002</v>
      </c>
      <c r="L210" s="140" t="s">
        <v>399</v>
      </c>
      <c r="M210" s="140"/>
      <c r="N210" s="141">
        <f>N211</f>
        <v>58622.400000000001</v>
      </c>
    </row>
    <row r="211" spans="2:14" ht="30.75" customHeight="1" x14ac:dyDescent="0.2">
      <c r="B211" s="98"/>
      <c r="C211" s="157"/>
      <c r="D211" s="162"/>
      <c r="E211" s="160"/>
      <c r="F211" s="204" t="s">
        <v>400</v>
      </c>
      <c r="G211" s="204"/>
      <c r="H211" s="204"/>
      <c r="I211" s="204"/>
      <c r="J211" s="204"/>
      <c r="K211" s="93" t="s">
        <v>1002</v>
      </c>
      <c r="L211" s="93" t="s">
        <v>401</v>
      </c>
      <c r="M211" s="93"/>
      <c r="N211" s="112">
        <f>N212+N215+N217</f>
        <v>58622.400000000001</v>
      </c>
    </row>
    <row r="212" spans="2:14" ht="21.75" customHeight="1" x14ac:dyDescent="0.2">
      <c r="B212" s="98"/>
      <c r="C212" s="157"/>
      <c r="D212" s="162"/>
      <c r="E212" s="160"/>
      <c r="F212" s="89"/>
      <c r="G212" s="209" t="s">
        <v>697</v>
      </c>
      <c r="H212" s="209"/>
      <c r="I212" s="209"/>
      <c r="J212" s="209"/>
      <c r="K212" s="90" t="s">
        <v>1002</v>
      </c>
      <c r="L212" s="90" t="s">
        <v>698</v>
      </c>
      <c r="M212" s="90"/>
      <c r="N212" s="109">
        <f>N213+N214</f>
        <v>53953.4</v>
      </c>
    </row>
    <row r="213" spans="2:14" ht="52.5" customHeight="1" x14ac:dyDescent="0.2">
      <c r="B213" s="98"/>
      <c r="C213" s="157"/>
      <c r="D213" s="162"/>
      <c r="E213" s="160"/>
      <c r="F213" s="89"/>
      <c r="G213" s="158"/>
      <c r="H213" s="198" t="s">
        <v>699</v>
      </c>
      <c r="I213" s="199"/>
      <c r="J213" s="200"/>
      <c r="K213" s="91" t="s">
        <v>1002</v>
      </c>
      <c r="L213" s="91" t="s">
        <v>698</v>
      </c>
      <c r="M213" s="91" t="s">
        <v>700</v>
      </c>
      <c r="N213" s="110">
        <v>53500.4</v>
      </c>
    </row>
    <row r="214" spans="2:14" ht="24" customHeight="1" thickBot="1" x14ac:dyDescent="0.25">
      <c r="B214" s="98"/>
      <c r="C214" s="157"/>
      <c r="D214" s="162"/>
      <c r="E214" s="160"/>
      <c r="F214" s="89"/>
      <c r="G214" s="158"/>
      <c r="H214" s="149"/>
      <c r="I214" s="246" t="s">
        <v>872</v>
      </c>
      <c r="J214" s="247"/>
      <c r="K214" s="179" t="s">
        <v>1002</v>
      </c>
      <c r="L214" s="179" t="s">
        <v>698</v>
      </c>
      <c r="M214" s="179">
        <v>622</v>
      </c>
      <c r="N214" s="180">
        <v>453</v>
      </c>
    </row>
    <row r="215" spans="2:14" ht="113.25" customHeight="1" x14ac:dyDescent="0.2">
      <c r="B215" s="98"/>
      <c r="C215" s="157"/>
      <c r="D215" s="162"/>
      <c r="E215" s="160"/>
      <c r="F215" s="89"/>
      <c r="G215" s="158"/>
      <c r="H215" s="149"/>
      <c r="I215" s="212" t="s">
        <v>1114</v>
      </c>
      <c r="J215" s="213"/>
      <c r="K215" s="138" t="s">
        <v>1002</v>
      </c>
      <c r="L215" s="138" t="s">
        <v>1089</v>
      </c>
      <c r="M215" s="138"/>
      <c r="N215" s="139">
        <f>N216</f>
        <v>4622</v>
      </c>
    </row>
    <row r="216" spans="2:14" ht="48.75" customHeight="1" x14ac:dyDescent="0.2">
      <c r="B216" s="98"/>
      <c r="C216" s="157"/>
      <c r="D216" s="162"/>
      <c r="E216" s="160"/>
      <c r="F216" s="89"/>
      <c r="G216" s="158"/>
      <c r="H216" s="149"/>
      <c r="I216" s="218" t="s">
        <v>699</v>
      </c>
      <c r="J216" s="196"/>
      <c r="K216" s="91" t="s">
        <v>1002</v>
      </c>
      <c r="L216" s="91" t="s">
        <v>1089</v>
      </c>
      <c r="M216" s="91">
        <v>621</v>
      </c>
      <c r="N216" s="110">
        <v>4622</v>
      </c>
    </row>
    <row r="217" spans="2:14" ht="66" customHeight="1" x14ac:dyDescent="0.2">
      <c r="B217" s="98"/>
      <c r="C217" s="157"/>
      <c r="D217" s="162"/>
      <c r="E217" s="160"/>
      <c r="F217" s="89"/>
      <c r="G217" s="158"/>
      <c r="H217" s="149"/>
      <c r="I217" s="250" t="s">
        <v>1103</v>
      </c>
      <c r="J217" s="213"/>
      <c r="K217" s="138" t="s">
        <v>1002</v>
      </c>
      <c r="L217" s="138" t="s">
        <v>1090</v>
      </c>
      <c r="M217" s="138"/>
      <c r="N217" s="139">
        <f>N218</f>
        <v>47</v>
      </c>
    </row>
    <row r="218" spans="2:14" ht="51" customHeight="1" x14ac:dyDescent="0.2">
      <c r="B218" s="98"/>
      <c r="C218" s="157"/>
      <c r="D218" s="162"/>
      <c r="E218" s="160"/>
      <c r="F218" s="89"/>
      <c r="G218" s="158"/>
      <c r="H218" s="149"/>
      <c r="I218" s="218" t="s">
        <v>699</v>
      </c>
      <c r="J218" s="196"/>
      <c r="K218" s="91" t="s">
        <v>1002</v>
      </c>
      <c r="L218" s="91" t="s">
        <v>1090</v>
      </c>
      <c r="M218" s="91">
        <v>621</v>
      </c>
      <c r="N218" s="110">
        <v>47</v>
      </c>
    </row>
    <row r="219" spans="2:14" ht="52.5" customHeight="1" x14ac:dyDescent="0.2">
      <c r="B219" s="98"/>
      <c r="C219" s="157"/>
      <c r="D219" s="202" t="s">
        <v>305</v>
      </c>
      <c r="E219" s="202"/>
      <c r="F219" s="202"/>
      <c r="G219" s="202"/>
      <c r="H219" s="202"/>
      <c r="I219" s="202"/>
      <c r="J219" s="202"/>
      <c r="K219" s="88" t="s">
        <v>1002</v>
      </c>
      <c r="L219" s="88" t="s">
        <v>306</v>
      </c>
      <c r="M219" s="88"/>
      <c r="N219" s="108">
        <f>N220</f>
        <v>14762.199999999999</v>
      </c>
    </row>
    <row r="220" spans="2:14" ht="36.75" customHeight="1" x14ac:dyDescent="0.2">
      <c r="B220" s="98"/>
      <c r="C220" s="157"/>
      <c r="D220" s="162"/>
      <c r="E220" s="203" t="s">
        <v>307</v>
      </c>
      <c r="F220" s="203"/>
      <c r="G220" s="203"/>
      <c r="H220" s="203"/>
      <c r="I220" s="203"/>
      <c r="J220" s="203"/>
      <c r="K220" s="92" t="s">
        <v>1002</v>
      </c>
      <c r="L220" s="92" t="s">
        <v>308</v>
      </c>
      <c r="M220" s="92"/>
      <c r="N220" s="111">
        <f>N221+N224</f>
        <v>14762.199999999999</v>
      </c>
    </row>
    <row r="221" spans="2:14" ht="52.5" customHeight="1" x14ac:dyDescent="0.2">
      <c r="B221" s="98"/>
      <c r="C221" s="157"/>
      <c r="D221" s="162"/>
      <c r="E221" s="160"/>
      <c r="F221" s="204" t="s">
        <v>309</v>
      </c>
      <c r="G221" s="204"/>
      <c r="H221" s="204"/>
      <c r="I221" s="204"/>
      <c r="J221" s="204"/>
      <c r="K221" s="93" t="s">
        <v>1002</v>
      </c>
      <c r="L221" s="93" t="s">
        <v>310</v>
      </c>
      <c r="M221" s="93"/>
      <c r="N221" s="112">
        <f>N222</f>
        <v>2395.4</v>
      </c>
    </row>
    <row r="222" spans="2:14" ht="54.75" customHeight="1" x14ac:dyDescent="0.2">
      <c r="B222" s="98"/>
      <c r="C222" s="157"/>
      <c r="D222" s="162"/>
      <c r="E222" s="160"/>
      <c r="F222" s="89"/>
      <c r="G222" s="209" t="s">
        <v>701</v>
      </c>
      <c r="H222" s="209"/>
      <c r="I222" s="209"/>
      <c r="J222" s="209"/>
      <c r="K222" s="90" t="s">
        <v>1002</v>
      </c>
      <c r="L222" s="90" t="s">
        <v>702</v>
      </c>
      <c r="M222" s="90"/>
      <c r="N222" s="109">
        <f>N223</f>
        <v>2395.4</v>
      </c>
    </row>
    <row r="223" spans="2:14" ht="52.5" customHeight="1" x14ac:dyDescent="0.2">
      <c r="B223" s="98"/>
      <c r="C223" s="157"/>
      <c r="D223" s="162"/>
      <c r="E223" s="160"/>
      <c r="F223" s="89"/>
      <c r="G223" s="158"/>
      <c r="H223" s="198" t="s">
        <v>703</v>
      </c>
      <c r="I223" s="199"/>
      <c r="J223" s="200"/>
      <c r="K223" s="91" t="s">
        <v>1002</v>
      </c>
      <c r="L223" s="91" t="s">
        <v>702</v>
      </c>
      <c r="M223" s="91" t="s">
        <v>704</v>
      </c>
      <c r="N223" s="110">
        <v>2395.4</v>
      </c>
    </row>
    <row r="224" spans="2:14" ht="67.5" customHeight="1" x14ac:dyDescent="0.2">
      <c r="B224" s="98"/>
      <c r="C224" s="157"/>
      <c r="D224" s="162"/>
      <c r="E224" s="160"/>
      <c r="F224" s="89"/>
      <c r="G224" s="158"/>
      <c r="H224" s="149"/>
      <c r="I224" s="195" t="s">
        <v>1149</v>
      </c>
      <c r="J224" s="196"/>
      <c r="K224" s="91" t="s">
        <v>1002</v>
      </c>
      <c r="L224" s="91">
        <v>1610101100</v>
      </c>
      <c r="M224" s="91"/>
      <c r="N224" s="110">
        <f>N225</f>
        <v>12366.8</v>
      </c>
    </row>
    <row r="225" spans="2:14" ht="52.5" customHeight="1" x14ac:dyDescent="0.2">
      <c r="B225" s="98"/>
      <c r="C225" s="157"/>
      <c r="D225" s="162"/>
      <c r="E225" s="160"/>
      <c r="F225" s="89"/>
      <c r="G225" s="158"/>
      <c r="H225" s="149"/>
      <c r="I225" s="195" t="s">
        <v>699</v>
      </c>
      <c r="J225" s="196"/>
      <c r="K225" s="91" t="s">
        <v>1002</v>
      </c>
      <c r="L225" s="91">
        <v>1610101100</v>
      </c>
      <c r="M225" s="91">
        <v>621</v>
      </c>
      <c r="N225" s="110">
        <f>11146.5+600.3+620</f>
        <v>12366.8</v>
      </c>
    </row>
    <row r="226" spans="2:14" ht="21.75" customHeight="1" x14ac:dyDescent="0.2">
      <c r="B226" s="98"/>
      <c r="C226" s="157"/>
      <c r="D226" s="202" t="s">
        <v>705</v>
      </c>
      <c r="E226" s="202"/>
      <c r="F226" s="202"/>
      <c r="G226" s="202"/>
      <c r="H226" s="202"/>
      <c r="I226" s="202"/>
      <c r="J226" s="202"/>
      <c r="K226" s="88" t="s">
        <v>1002</v>
      </c>
      <c r="L226" s="88" t="s">
        <v>706</v>
      </c>
      <c r="M226" s="88"/>
      <c r="N226" s="108">
        <f>N227+N229</f>
        <v>5287</v>
      </c>
    </row>
    <row r="227" spans="2:14" ht="18.75" customHeight="1" x14ac:dyDescent="0.2">
      <c r="B227" s="98"/>
      <c r="C227" s="157"/>
      <c r="D227" s="162"/>
      <c r="E227" s="160"/>
      <c r="F227" s="89"/>
      <c r="G227" s="209" t="s">
        <v>707</v>
      </c>
      <c r="H227" s="209"/>
      <c r="I227" s="209"/>
      <c r="J227" s="209"/>
      <c r="K227" s="90" t="s">
        <v>1002</v>
      </c>
      <c r="L227" s="90" t="s">
        <v>708</v>
      </c>
      <c r="M227" s="90"/>
      <c r="N227" s="109">
        <f>N228</f>
        <v>4937</v>
      </c>
    </row>
    <row r="228" spans="2:14" ht="34.5" customHeight="1" x14ac:dyDescent="0.2">
      <c r="B228" s="98"/>
      <c r="C228" s="157"/>
      <c r="D228" s="162"/>
      <c r="E228" s="160"/>
      <c r="F228" s="89"/>
      <c r="G228" s="158"/>
      <c r="H228" s="117" t="s">
        <v>893</v>
      </c>
      <c r="I228" s="195" t="s">
        <v>1091</v>
      </c>
      <c r="J228" s="196"/>
      <c r="K228" s="91" t="s">
        <v>1002</v>
      </c>
      <c r="L228" s="91" t="s">
        <v>708</v>
      </c>
      <c r="M228" s="91">
        <v>831</v>
      </c>
      <c r="N228" s="110">
        <v>4937</v>
      </c>
    </row>
    <row r="229" spans="2:14" ht="38.25" customHeight="1" x14ac:dyDescent="0.2">
      <c r="B229" s="98"/>
      <c r="C229" s="157"/>
      <c r="D229" s="162"/>
      <c r="E229" s="160"/>
      <c r="F229" s="89"/>
      <c r="G229" s="158"/>
      <c r="H229" s="145"/>
      <c r="I229" s="195" t="s">
        <v>1143</v>
      </c>
      <c r="J229" s="196"/>
      <c r="K229" s="90" t="s">
        <v>1002</v>
      </c>
      <c r="L229" s="90">
        <v>9900000090</v>
      </c>
      <c r="M229" s="90"/>
      <c r="N229" s="109">
        <f>SUM(N230:N232)</f>
        <v>350</v>
      </c>
    </row>
    <row r="230" spans="2:14" ht="18" customHeight="1" x14ac:dyDescent="0.2">
      <c r="B230" s="98"/>
      <c r="C230" s="157"/>
      <c r="D230" s="162"/>
      <c r="E230" s="160"/>
      <c r="F230" s="89"/>
      <c r="G230" s="158"/>
      <c r="H230" s="145"/>
      <c r="I230" s="195" t="s">
        <v>1141</v>
      </c>
      <c r="J230" s="196"/>
      <c r="K230" s="90" t="s">
        <v>1002</v>
      </c>
      <c r="L230" s="90">
        <v>9900000090</v>
      </c>
      <c r="M230" s="90">
        <v>244</v>
      </c>
      <c r="N230" s="109">
        <v>100</v>
      </c>
    </row>
    <row r="231" spans="2:14" ht="26.25" customHeight="1" x14ac:dyDescent="0.2">
      <c r="B231" s="98"/>
      <c r="C231" s="157"/>
      <c r="D231" s="162"/>
      <c r="E231" s="160"/>
      <c r="F231" s="89"/>
      <c r="G231" s="158"/>
      <c r="H231" s="145"/>
      <c r="I231" s="150" t="s">
        <v>299</v>
      </c>
      <c r="J231" s="151"/>
      <c r="K231" s="91" t="s">
        <v>1002</v>
      </c>
      <c r="L231" s="91">
        <v>9900000090</v>
      </c>
      <c r="M231" s="91">
        <v>852</v>
      </c>
      <c r="N231" s="110">
        <v>168.6</v>
      </c>
    </row>
    <row r="232" spans="2:14" ht="25.5" customHeight="1" x14ac:dyDescent="0.2">
      <c r="B232" s="98"/>
      <c r="C232" s="157"/>
      <c r="D232" s="162"/>
      <c r="E232" s="160"/>
      <c r="F232" s="89"/>
      <c r="G232" s="158"/>
      <c r="H232" s="145"/>
      <c r="I232" s="150" t="s">
        <v>301</v>
      </c>
      <c r="J232" s="151"/>
      <c r="K232" s="91" t="s">
        <v>1002</v>
      </c>
      <c r="L232" s="91">
        <v>9900000090</v>
      </c>
      <c r="M232" s="91">
        <v>853</v>
      </c>
      <c r="N232" s="110">
        <v>81.400000000000006</v>
      </c>
    </row>
    <row r="233" spans="2:14" ht="33.75" customHeight="1" x14ac:dyDescent="0.2">
      <c r="B233" s="257" t="s">
        <v>709</v>
      </c>
      <c r="C233" s="258"/>
      <c r="D233" s="258"/>
      <c r="E233" s="258"/>
      <c r="F233" s="258"/>
      <c r="G233" s="258"/>
      <c r="H233" s="258"/>
      <c r="I233" s="258"/>
      <c r="J233" s="258"/>
      <c r="K233" s="94" t="s">
        <v>710</v>
      </c>
      <c r="L233" s="94"/>
      <c r="M233" s="94"/>
      <c r="N233" s="106">
        <f>N234+N274</f>
        <v>37003.199999999997</v>
      </c>
    </row>
    <row r="234" spans="2:14" ht="33.75" customHeight="1" x14ac:dyDescent="0.2">
      <c r="B234" s="98"/>
      <c r="C234" s="201" t="s">
        <v>711</v>
      </c>
      <c r="D234" s="201"/>
      <c r="E234" s="201"/>
      <c r="F234" s="201"/>
      <c r="G234" s="201"/>
      <c r="H234" s="201"/>
      <c r="I234" s="201"/>
      <c r="J234" s="201"/>
      <c r="K234" s="87" t="s">
        <v>712</v>
      </c>
      <c r="L234" s="87"/>
      <c r="M234" s="87"/>
      <c r="N234" s="107">
        <f>N235</f>
        <v>19845.399999999998</v>
      </c>
    </row>
    <row r="235" spans="2:14" ht="20.25" customHeight="1" x14ac:dyDescent="0.2">
      <c r="B235" s="98"/>
      <c r="C235" s="157"/>
      <c r="D235" s="202" t="s">
        <v>360</v>
      </c>
      <c r="E235" s="202"/>
      <c r="F235" s="202"/>
      <c r="G235" s="202"/>
      <c r="H235" s="202"/>
      <c r="I235" s="202"/>
      <c r="J235" s="202"/>
      <c r="K235" s="88" t="s">
        <v>712</v>
      </c>
      <c r="L235" s="88" t="s">
        <v>361</v>
      </c>
      <c r="M235" s="88"/>
      <c r="N235" s="108">
        <f>N236+N255+N261</f>
        <v>19845.399999999998</v>
      </c>
    </row>
    <row r="236" spans="2:14" ht="51.75" customHeight="1" x14ac:dyDescent="0.2">
      <c r="B236" s="98"/>
      <c r="C236" s="157"/>
      <c r="D236" s="162"/>
      <c r="E236" s="248" t="s">
        <v>362</v>
      </c>
      <c r="F236" s="248"/>
      <c r="G236" s="248"/>
      <c r="H236" s="248"/>
      <c r="I236" s="248"/>
      <c r="J236" s="248"/>
      <c r="K236" s="92" t="s">
        <v>712</v>
      </c>
      <c r="L236" s="92" t="s">
        <v>363</v>
      </c>
      <c r="M236" s="92"/>
      <c r="N236" s="111">
        <f>N240+N243+N238</f>
        <v>17570.399999999998</v>
      </c>
    </row>
    <row r="237" spans="2:14" ht="36.75" customHeight="1" x14ac:dyDescent="0.2">
      <c r="B237" s="98"/>
      <c r="C237" s="157"/>
      <c r="D237" s="162"/>
      <c r="E237" s="160"/>
      <c r="F237" s="160"/>
      <c r="G237" s="160"/>
      <c r="H237" s="160"/>
      <c r="I237" s="261" t="s">
        <v>368</v>
      </c>
      <c r="J237" s="262"/>
      <c r="K237" s="140" t="s">
        <v>712</v>
      </c>
      <c r="L237" s="147" t="s">
        <v>369</v>
      </c>
      <c r="M237" s="140"/>
      <c r="N237" s="141">
        <f>N238</f>
        <v>100</v>
      </c>
    </row>
    <row r="238" spans="2:14" ht="36.75" customHeight="1" x14ac:dyDescent="0.2">
      <c r="B238" s="98"/>
      <c r="C238" s="157"/>
      <c r="D238" s="162"/>
      <c r="E238" s="160"/>
      <c r="F238" s="152"/>
      <c r="G238" s="152"/>
      <c r="H238" s="152"/>
      <c r="I238" s="263" t="s">
        <v>370</v>
      </c>
      <c r="J238" s="264"/>
      <c r="K238" s="92" t="s">
        <v>712</v>
      </c>
      <c r="L238" s="120" t="s">
        <v>371</v>
      </c>
      <c r="M238" s="92"/>
      <c r="N238" s="111">
        <f>N239</f>
        <v>100</v>
      </c>
    </row>
    <row r="239" spans="2:14" ht="24.75" customHeight="1" thickBot="1" x14ac:dyDescent="0.25">
      <c r="B239" s="98"/>
      <c r="C239" s="157"/>
      <c r="D239" s="162"/>
      <c r="E239" s="160"/>
      <c r="F239" s="152"/>
      <c r="G239" s="152"/>
      <c r="H239" s="152"/>
      <c r="I239" s="259" t="s">
        <v>1142</v>
      </c>
      <c r="J239" s="260"/>
      <c r="K239" s="183" t="s">
        <v>712</v>
      </c>
      <c r="L239" s="185" t="s">
        <v>371</v>
      </c>
      <c r="M239" s="183">
        <v>244</v>
      </c>
      <c r="N239" s="184">
        <v>100</v>
      </c>
    </row>
    <row r="240" spans="2:14" ht="23.25" customHeight="1" x14ac:dyDescent="0.2">
      <c r="B240" s="98"/>
      <c r="C240" s="157"/>
      <c r="D240" s="162"/>
      <c r="E240" s="160"/>
      <c r="F240" s="204" t="s">
        <v>713</v>
      </c>
      <c r="G240" s="204"/>
      <c r="H240" s="204"/>
      <c r="I240" s="242"/>
      <c r="J240" s="242"/>
      <c r="K240" s="132" t="s">
        <v>712</v>
      </c>
      <c r="L240" s="132" t="s">
        <v>714</v>
      </c>
      <c r="M240" s="132"/>
      <c r="N240" s="133">
        <f>N241</f>
        <v>160</v>
      </c>
    </row>
    <row r="241" spans="2:14" ht="33.75" customHeight="1" x14ac:dyDescent="0.2">
      <c r="B241" s="98"/>
      <c r="C241" s="157"/>
      <c r="D241" s="162"/>
      <c r="E241" s="160"/>
      <c r="F241" s="89"/>
      <c r="G241" s="209" t="s">
        <v>715</v>
      </c>
      <c r="H241" s="209"/>
      <c r="I241" s="209"/>
      <c r="J241" s="209"/>
      <c r="K241" s="90" t="s">
        <v>712</v>
      </c>
      <c r="L241" s="90" t="s">
        <v>716</v>
      </c>
      <c r="M241" s="90"/>
      <c r="N241" s="109">
        <f>N242</f>
        <v>160</v>
      </c>
    </row>
    <row r="242" spans="2:14" ht="25.5" customHeight="1" x14ac:dyDescent="0.2">
      <c r="B242" s="98"/>
      <c r="C242" s="157"/>
      <c r="D242" s="162"/>
      <c r="E242" s="160"/>
      <c r="F242" s="89"/>
      <c r="G242" s="158"/>
      <c r="H242" s="198" t="s">
        <v>1142</v>
      </c>
      <c r="I242" s="199"/>
      <c r="J242" s="200"/>
      <c r="K242" s="91" t="s">
        <v>712</v>
      </c>
      <c r="L242" s="91" t="s">
        <v>716</v>
      </c>
      <c r="M242" s="91" t="s">
        <v>894</v>
      </c>
      <c r="N242" s="110">
        <v>160</v>
      </c>
    </row>
    <row r="243" spans="2:14" ht="48" customHeight="1" x14ac:dyDescent="0.2">
      <c r="B243" s="98"/>
      <c r="C243" s="157"/>
      <c r="D243" s="162"/>
      <c r="E243" s="160"/>
      <c r="F243" s="256" t="s">
        <v>763</v>
      </c>
      <c r="G243" s="256"/>
      <c r="H243" s="256"/>
      <c r="I243" s="256"/>
      <c r="J243" s="256"/>
      <c r="K243" s="93" t="s">
        <v>712</v>
      </c>
      <c r="L243" s="93" t="s">
        <v>364</v>
      </c>
      <c r="M243" s="93"/>
      <c r="N243" s="112">
        <f>N244+N253</f>
        <v>17310.399999999998</v>
      </c>
    </row>
    <row r="244" spans="2:14" ht="48.75" customHeight="1" x14ac:dyDescent="0.2">
      <c r="B244" s="98"/>
      <c r="C244" s="157"/>
      <c r="D244" s="162"/>
      <c r="E244" s="160"/>
      <c r="F244" s="89"/>
      <c r="G244" s="210" t="s">
        <v>383</v>
      </c>
      <c r="H244" s="210"/>
      <c r="I244" s="210"/>
      <c r="J244" s="210"/>
      <c r="K244" s="134" t="s">
        <v>712</v>
      </c>
      <c r="L244" s="134" t="s">
        <v>365</v>
      </c>
      <c r="M244" s="134"/>
      <c r="N244" s="135">
        <f>SUM(N245:N252)</f>
        <v>17214.399999999998</v>
      </c>
    </row>
    <row r="245" spans="2:14" ht="18" customHeight="1" x14ac:dyDescent="0.2">
      <c r="B245" s="98"/>
      <c r="C245" s="157"/>
      <c r="D245" s="162"/>
      <c r="E245" s="160"/>
      <c r="F245" s="89"/>
      <c r="G245" s="158"/>
      <c r="H245" s="198" t="s">
        <v>391</v>
      </c>
      <c r="I245" s="199"/>
      <c r="J245" s="200"/>
      <c r="K245" s="91" t="s">
        <v>712</v>
      </c>
      <c r="L245" s="91" t="s">
        <v>365</v>
      </c>
      <c r="M245" s="91" t="s">
        <v>392</v>
      </c>
      <c r="N245" s="110">
        <v>10683.3</v>
      </c>
    </row>
    <row r="246" spans="2:14" ht="21" customHeight="1" x14ac:dyDescent="0.2">
      <c r="B246" s="98"/>
      <c r="C246" s="157"/>
      <c r="D246" s="162"/>
      <c r="E246" s="160"/>
      <c r="F246" s="89"/>
      <c r="G246" s="158"/>
      <c r="H246" s="198" t="s">
        <v>717</v>
      </c>
      <c r="I246" s="199"/>
      <c r="J246" s="200"/>
      <c r="K246" s="91" t="s">
        <v>712</v>
      </c>
      <c r="L246" s="91" t="s">
        <v>365</v>
      </c>
      <c r="M246" s="91" t="s">
        <v>718</v>
      </c>
      <c r="N246" s="110">
        <v>1.8</v>
      </c>
    </row>
    <row r="247" spans="2:14" ht="39.75" customHeight="1" x14ac:dyDescent="0.2">
      <c r="B247" s="98"/>
      <c r="C247" s="157"/>
      <c r="D247" s="162"/>
      <c r="E247" s="160"/>
      <c r="F247" s="89"/>
      <c r="G247" s="158"/>
      <c r="H247" s="198" t="s">
        <v>393</v>
      </c>
      <c r="I247" s="199"/>
      <c r="J247" s="200"/>
      <c r="K247" s="91" t="s">
        <v>712</v>
      </c>
      <c r="L247" s="91" t="s">
        <v>365</v>
      </c>
      <c r="M247" s="91" t="s">
        <v>394</v>
      </c>
      <c r="N247" s="110">
        <v>3226.3</v>
      </c>
    </row>
    <row r="248" spans="2:14" ht="36" customHeight="1" x14ac:dyDescent="0.2">
      <c r="B248" s="98"/>
      <c r="C248" s="157"/>
      <c r="D248" s="162"/>
      <c r="E248" s="160"/>
      <c r="F248" s="89"/>
      <c r="G248" s="158"/>
      <c r="H248" s="198" t="s">
        <v>902</v>
      </c>
      <c r="I248" s="199"/>
      <c r="J248" s="200"/>
      <c r="K248" s="91" t="s">
        <v>712</v>
      </c>
      <c r="L248" s="91" t="s">
        <v>365</v>
      </c>
      <c r="M248" s="91" t="s">
        <v>903</v>
      </c>
      <c r="N248" s="110">
        <v>95.6</v>
      </c>
    </row>
    <row r="249" spans="2:14" ht="25.5" customHeight="1" x14ac:dyDescent="0.2">
      <c r="B249" s="98"/>
      <c r="C249" s="157"/>
      <c r="D249" s="162"/>
      <c r="E249" s="160"/>
      <c r="F249" s="89"/>
      <c r="G249" s="158"/>
      <c r="H249" s="198" t="s">
        <v>1142</v>
      </c>
      <c r="I249" s="199"/>
      <c r="J249" s="200"/>
      <c r="K249" s="91" t="s">
        <v>712</v>
      </c>
      <c r="L249" s="91" t="s">
        <v>365</v>
      </c>
      <c r="M249" s="91" t="s">
        <v>894</v>
      </c>
      <c r="N249" s="110">
        <v>3087.2</v>
      </c>
    </row>
    <row r="250" spans="2:14" ht="25.5" customHeight="1" x14ac:dyDescent="0.2">
      <c r="B250" s="98"/>
      <c r="C250" s="157"/>
      <c r="D250" s="162"/>
      <c r="E250" s="160"/>
      <c r="F250" s="89"/>
      <c r="G250" s="158"/>
      <c r="H250" s="149"/>
      <c r="I250" s="218" t="s">
        <v>354</v>
      </c>
      <c r="J250" s="196"/>
      <c r="K250" s="91" t="s">
        <v>712</v>
      </c>
      <c r="L250" s="91" t="s">
        <v>365</v>
      </c>
      <c r="M250" s="91">
        <v>851</v>
      </c>
      <c r="N250" s="110">
        <v>38.299999999999997</v>
      </c>
    </row>
    <row r="251" spans="2:14" ht="26.25" customHeight="1" x14ac:dyDescent="0.2">
      <c r="B251" s="98"/>
      <c r="C251" s="157"/>
      <c r="D251" s="162"/>
      <c r="E251" s="160"/>
      <c r="F251" s="89"/>
      <c r="G251" s="158"/>
      <c r="H251" s="149"/>
      <c r="I251" s="218" t="s">
        <v>299</v>
      </c>
      <c r="J251" s="196"/>
      <c r="K251" s="91" t="s">
        <v>712</v>
      </c>
      <c r="L251" s="91" t="s">
        <v>365</v>
      </c>
      <c r="M251" s="91">
        <v>852</v>
      </c>
      <c r="N251" s="110">
        <v>67.7</v>
      </c>
    </row>
    <row r="252" spans="2:14" ht="19.5" customHeight="1" x14ac:dyDescent="0.2">
      <c r="B252" s="98"/>
      <c r="C252" s="157"/>
      <c r="D252" s="162"/>
      <c r="E252" s="160"/>
      <c r="F252" s="89"/>
      <c r="G252" s="158"/>
      <c r="H252" s="198" t="s">
        <v>301</v>
      </c>
      <c r="I252" s="199"/>
      <c r="J252" s="200"/>
      <c r="K252" s="91" t="s">
        <v>712</v>
      </c>
      <c r="L252" s="91" t="s">
        <v>365</v>
      </c>
      <c r="M252" s="91" t="s">
        <v>302</v>
      </c>
      <c r="N252" s="110">
        <v>14.2</v>
      </c>
    </row>
    <row r="253" spans="2:14" ht="50.25" customHeight="1" x14ac:dyDescent="0.2">
      <c r="B253" s="98"/>
      <c r="C253" s="157"/>
      <c r="D253" s="162"/>
      <c r="E253" s="160"/>
      <c r="F253" s="89"/>
      <c r="G253" s="209" t="s">
        <v>388</v>
      </c>
      <c r="H253" s="209"/>
      <c r="I253" s="209"/>
      <c r="J253" s="209"/>
      <c r="K253" s="90" t="s">
        <v>712</v>
      </c>
      <c r="L253" s="90" t="s">
        <v>719</v>
      </c>
      <c r="M253" s="90"/>
      <c r="N253" s="109">
        <f>N254</f>
        <v>96</v>
      </c>
    </row>
    <row r="254" spans="2:14" ht="24.75" customHeight="1" x14ac:dyDescent="0.2">
      <c r="B254" s="98"/>
      <c r="C254" s="157"/>
      <c r="D254" s="162"/>
      <c r="E254" s="160"/>
      <c r="F254" s="89"/>
      <c r="G254" s="158"/>
      <c r="H254" s="218" t="s">
        <v>1142</v>
      </c>
      <c r="I254" s="195"/>
      <c r="J254" s="196"/>
      <c r="K254" s="91" t="s">
        <v>712</v>
      </c>
      <c r="L254" s="91" t="s">
        <v>719</v>
      </c>
      <c r="M254" s="91" t="s">
        <v>894</v>
      </c>
      <c r="N254" s="110">
        <v>96</v>
      </c>
    </row>
    <row r="255" spans="2:14" ht="39" customHeight="1" x14ac:dyDescent="0.2">
      <c r="B255" s="98"/>
      <c r="C255" s="157"/>
      <c r="D255" s="162"/>
      <c r="E255" s="203" t="s">
        <v>720</v>
      </c>
      <c r="F255" s="203"/>
      <c r="G255" s="203"/>
      <c r="H255" s="255"/>
      <c r="I255" s="255"/>
      <c r="J255" s="255"/>
      <c r="K255" s="140" t="s">
        <v>712</v>
      </c>
      <c r="L255" s="140" t="s">
        <v>721</v>
      </c>
      <c r="M255" s="140"/>
      <c r="N255" s="141">
        <f>N256</f>
        <v>1200</v>
      </c>
    </row>
    <row r="256" spans="2:14" ht="84.75" customHeight="1" x14ac:dyDescent="0.2">
      <c r="B256" s="98"/>
      <c r="C256" s="157"/>
      <c r="D256" s="162"/>
      <c r="E256" s="160"/>
      <c r="F256" s="204" t="s">
        <v>694</v>
      </c>
      <c r="G256" s="204"/>
      <c r="H256" s="204"/>
      <c r="I256" s="204"/>
      <c r="J256" s="204"/>
      <c r="K256" s="93" t="s">
        <v>712</v>
      </c>
      <c r="L256" s="93" t="s">
        <v>722</v>
      </c>
      <c r="M256" s="93"/>
      <c r="N256" s="112">
        <f>N257+N259</f>
        <v>1200</v>
      </c>
    </row>
    <row r="257" spans="2:14" ht="66" customHeight="1" x14ac:dyDescent="0.2">
      <c r="B257" s="98"/>
      <c r="C257" s="157"/>
      <c r="D257" s="162"/>
      <c r="E257" s="160"/>
      <c r="F257" s="89"/>
      <c r="G257" s="209" t="s">
        <v>723</v>
      </c>
      <c r="H257" s="209"/>
      <c r="I257" s="209"/>
      <c r="J257" s="209"/>
      <c r="K257" s="90" t="s">
        <v>712</v>
      </c>
      <c r="L257" s="90" t="s">
        <v>724</v>
      </c>
      <c r="M257" s="90"/>
      <c r="N257" s="109">
        <f>N258</f>
        <v>800</v>
      </c>
    </row>
    <row r="258" spans="2:14" ht="25.5" customHeight="1" x14ac:dyDescent="0.2">
      <c r="B258" s="98"/>
      <c r="C258" s="157"/>
      <c r="D258" s="162"/>
      <c r="E258" s="160"/>
      <c r="F258" s="89"/>
      <c r="G258" s="158"/>
      <c r="H258" s="198" t="s">
        <v>1142</v>
      </c>
      <c r="I258" s="199"/>
      <c r="J258" s="200"/>
      <c r="K258" s="91" t="s">
        <v>712</v>
      </c>
      <c r="L258" s="91" t="s">
        <v>724</v>
      </c>
      <c r="M258" s="91" t="s">
        <v>894</v>
      </c>
      <c r="N258" s="110">
        <v>800</v>
      </c>
    </row>
    <row r="259" spans="2:14" ht="69" customHeight="1" x14ac:dyDescent="0.2">
      <c r="B259" s="98"/>
      <c r="C259" s="157"/>
      <c r="D259" s="162"/>
      <c r="E259" s="160"/>
      <c r="F259" s="89"/>
      <c r="G259" s="209" t="s">
        <v>725</v>
      </c>
      <c r="H259" s="209"/>
      <c r="I259" s="209"/>
      <c r="J259" s="209"/>
      <c r="K259" s="90" t="s">
        <v>712</v>
      </c>
      <c r="L259" s="90" t="s">
        <v>726</v>
      </c>
      <c r="M259" s="90"/>
      <c r="N259" s="109">
        <f>N260</f>
        <v>400</v>
      </c>
    </row>
    <row r="260" spans="2:14" ht="24.75" customHeight="1" x14ac:dyDescent="0.2">
      <c r="B260" s="98"/>
      <c r="C260" s="157"/>
      <c r="D260" s="162"/>
      <c r="E260" s="160"/>
      <c r="F260" s="89"/>
      <c r="G260" s="158"/>
      <c r="H260" s="198" t="s">
        <v>1142</v>
      </c>
      <c r="I260" s="199"/>
      <c r="J260" s="200"/>
      <c r="K260" s="91" t="s">
        <v>712</v>
      </c>
      <c r="L260" s="91" t="s">
        <v>726</v>
      </c>
      <c r="M260" s="91" t="s">
        <v>894</v>
      </c>
      <c r="N260" s="110">
        <v>400</v>
      </c>
    </row>
    <row r="261" spans="2:14" ht="39.75" customHeight="1" x14ac:dyDescent="0.2">
      <c r="B261" s="98"/>
      <c r="C261" s="157"/>
      <c r="D261" s="162"/>
      <c r="E261" s="203" t="s">
        <v>727</v>
      </c>
      <c r="F261" s="203"/>
      <c r="G261" s="203"/>
      <c r="H261" s="203"/>
      <c r="I261" s="203"/>
      <c r="J261" s="203"/>
      <c r="K261" s="92" t="s">
        <v>712</v>
      </c>
      <c r="L261" s="92" t="s">
        <v>728</v>
      </c>
      <c r="M261" s="92"/>
      <c r="N261" s="111">
        <f>N262+N267</f>
        <v>1075</v>
      </c>
    </row>
    <row r="262" spans="2:14" ht="50.25" customHeight="1" x14ac:dyDescent="0.2">
      <c r="B262" s="98"/>
      <c r="C262" s="157"/>
      <c r="D262" s="162"/>
      <c r="E262" s="160"/>
      <c r="F262" s="204" t="s">
        <v>1104</v>
      </c>
      <c r="G262" s="204"/>
      <c r="H262" s="204"/>
      <c r="I262" s="204"/>
      <c r="J262" s="204"/>
      <c r="K262" s="93" t="s">
        <v>712</v>
      </c>
      <c r="L262" s="93" t="s">
        <v>729</v>
      </c>
      <c r="M262" s="93"/>
      <c r="N262" s="112">
        <f>N263+N265</f>
        <v>850</v>
      </c>
    </row>
    <row r="263" spans="2:14" ht="36" customHeight="1" x14ac:dyDescent="0.2">
      <c r="B263" s="98"/>
      <c r="C263" s="157"/>
      <c r="D263" s="162"/>
      <c r="E263" s="160"/>
      <c r="F263" s="89"/>
      <c r="G263" s="205" t="s">
        <v>730</v>
      </c>
      <c r="H263" s="205"/>
      <c r="I263" s="205"/>
      <c r="J263" s="205"/>
      <c r="K263" s="90" t="s">
        <v>712</v>
      </c>
      <c r="L263" s="90" t="s">
        <v>731</v>
      </c>
      <c r="M263" s="90"/>
      <c r="N263" s="109">
        <f>N264</f>
        <v>300</v>
      </c>
    </row>
    <row r="264" spans="2:14" ht="24" customHeight="1" x14ac:dyDescent="0.2">
      <c r="B264" s="98"/>
      <c r="C264" s="157"/>
      <c r="D264" s="162"/>
      <c r="E264" s="160"/>
      <c r="F264" s="89"/>
      <c r="G264" s="158"/>
      <c r="H264" s="206" t="s">
        <v>1141</v>
      </c>
      <c r="I264" s="207"/>
      <c r="J264" s="208"/>
      <c r="K264" s="138" t="s">
        <v>712</v>
      </c>
      <c r="L264" s="138" t="s">
        <v>731</v>
      </c>
      <c r="M264" s="138" t="s">
        <v>894</v>
      </c>
      <c r="N264" s="139">
        <v>300</v>
      </c>
    </row>
    <row r="265" spans="2:14" ht="48.75" customHeight="1" x14ac:dyDescent="0.2">
      <c r="B265" s="98"/>
      <c r="C265" s="157"/>
      <c r="D265" s="162"/>
      <c r="E265" s="160"/>
      <c r="F265" s="89"/>
      <c r="G265" s="209" t="s">
        <v>732</v>
      </c>
      <c r="H265" s="209"/>
      <c r="I265" s="209"/>
      <c r="J265" s="209"/>
      <c r="K265" s="90" t="s">
        <v>712</v>
      </c>
      <c r="L265" s="90" t="s">
        <v>733</v>
      </c>
      <c r="M265" s="90"/>
      <c r="N265" s="109">
        <f>N266</f>
        <v>550</v>
      </c>
    </row>
    <row r="266" spans="2:14" ht="24" customHeight="1" x14ac:dyDescent="0.2">
      <c r="B266" s="98"/>
      <c r="C266" s="157"/>
      <c r="D266" s="162"/>
      <c r="E266" s="160"/>
      <c r="F266" s="89"/>
      <c r="G266" s="158"/>
      <c r="H266" s="198" t="s">
        <v>1142</v>
      </c>
      <c r="I266" s="199"/>
      <c r="J266" s="200"/>
      <c r="K266" s="91" t="s">
        <v>712</v>
      </c>
      <c r="L266" s="91" t="s">
        <v>733</v>
      </c>
      <c r="M266" s="91" t="s">
        <v>894</v>
      </c>
      <c r="N266" s="110">
        <v>550</v>
      </c>
    </row>
    <row r="267" spans="2:14" ht="35.25" customHeight="1" thickBot="1" x14ac:dyDescent="0.25">
      <c r="B267" s="98"/>
      <c r="C267" s="157"/>
      <c r="D267" s="162"/>
      <c r="E267" s="160"/>
      <c r="F267" s="214" t="s">
        <v>734</v>
      </c>
      <c r="G267" s="214"/>
      <c r="H267" s="214"/>
      <c r="I267" s="214"/>
      <c r="J267" s="214"/>
      <c r="K267" s="187" t="s">
        <v>712</v>
      </c>
      <c r="L267" s="187" t="s">
        <v>735</v>
      </c>
      <c r="M267" s="187"/>
      <c r="N267" s="188">
        <f>N272+N269+N271</f>
        <v>225</v>
      </c>
    </row>
    <row r="268" spans="2:14" ht="64.5" customHeight="1" x14ac:dyDescent="0.2">
      <c r="B268" s="98"/>
      <c r="C268" s="157"/>
      <c r="D268" s="162"/>
      <c r="E268" s="160"/>
      <c r="F268" s="155"/>
      <c r="G268" s="178"/>
      <c r="H268" s="178"/>
      <c r="I268" s="297" t="s">
        <v>1132</v>
      </c>
      <c r="J268" s="298"/>
      <c r="K268" s="134" t="s">
        <v>712</v>
      </c>
      <c r="L268" s="186">
        <v>850201010</v>
      </c>
      <c r="M268" s="134"/>
      <c r="N268" s="135">
        <f>N269</f>
        <v>100</v>
      </c>
    </row>
    <row r="269" spans="2:14" ht="27" customHeight="1" x14ac:dyDescent="0.2">
      <c r="B269" s="98"/>
      <c r="C269" s="157"/>
      <c r="D269" s="162"/>
      <c r="E269" s="160"/>
      <c r="F269" s="155"/>
      <c r="G269" s="156"/>
      <c r="H269" s="156"/>
      <c r="I269" s="273" t="s">
        <v>1142</v>
      </c>
      <c r="J269" s="267"/>
      <c r="K269" s="91" t="s">
        <v>712</v>
      </c>
      <c r="L269" s="119">
        <v>850201010</v>
      </c>
      <c r="M269" s="91" t="s">
        <v>894</v>
      </c>
      <c r="N269" s="110">
        <v>100</v>
      </c>
    </row>
    <row r="270" spans="2:14" ht="27.75" customHeight="1" x14ac:dyDescent="0.2">
      <c r="B270" s="98"/>
      <c r="C270" s="157"/>
      <c r="D270" s="162"/>
      <c r="E270" s="160"/>
      <c r="F270" s="155"/>
      <c r="G270" s="156"/>
      <c r="H270" s="156"/>
      <c r="I270" s="273" t="s">
        <v>1133</v>
      </c>
      <c r="J270" s="267"/>
      <c r="K270" s="90" t="s">
        <v>712</v>
      </c>
      <c r="L270" s="122">
        <v>850201040</v>
      </c>
      <c r="M270" s="90"/>
      <c r="N270" s="109">
        <f>N271</f>
        <v>100</v>
      </c>
    </row>
    <row r="271" spans="2:14" ht="26.25" customHeight="1" x14ac:dyDescent="0.2">
      <c r="B271" s="98"/>
      <c r="C271" s="157"/>
      <c r="D271" s="162"/>
      <c r="E271" s="160"/>
      <c r="F271" s="155"/>
      <c r="G271" s="156"/>
      <c r="H271" s="156"/>
      <c r="I271" s="273" t="s">
        <v>1142</v>
      </c>
      <c r="J271" s="267"/>
      <c r="K271" s="91" t="s">
        <v>712</v>
      </c>
      <c r="L271" s="119">
        <v>850201040</v>
      </c>
      <c r="M271" s="91" t="s">
        <v>894</v>
      </c>
      <c r="N271" s="110">
        <v>100</v>
      </c>
    </row>
    <row r="272" spans="2:14" ht="51.75" customHeight="1" x14ac:dyDescent="0.2">
      <c r="B272" s="98"/>
      <c r="C272" s="157"/>
      <c r="D272" s="162"/>
      <c r="E272" s="160"/>
      <c r="F272" s="89"/>
      <c r="G272" s="209" t="s">
        <v>736</v>
      </c>
      <c r="H272" s="209"/>
      <c r="I272" s="209"/>
      <c r="J272" s="209"/>
      <c r="K272" s="90" t="s">
        <v>712</v>
      </c>
      <c r="L272" s="90" t="s">
        <v>737</v>
      </c>
      <c r="M272" s="90"/>
      <c r="N272" s="109">
        <f>N273</f>
        <v>25</v>
      </c>
    </row>
    <row r="273" spans="2:14" ht="24.75" customHeight="1" x14ac:dyDescent="0.2">
      <c r="B273" s="98"/>
      <c r="C273" s="157"/>
      <c r="D273" s="162"/>
      <c r="E273" s="160"/>
      <c r="F273" s="89"/>
      <c r="G273" s="158"/>
      <c r="H273" s="198" t="s">
        <v>1142</v>
      </c>
      <c r="I273" s="199"/>
      <c r="J273" s="200"/>
      <c r="K273" s="91" t="s">
        <v>712</v>
      </c>
      <c r="L273" s="91" t="s">
        <v>737</v>
      </c>
      <c r="M273" s="91" t="s">
        <v>894</v>
      </c>
      <c r="N273" s="110">
        <v>25</v>
      </c>
    </row>
    <row r="274" spans="2:14" ht="36" customHeight="1" x14ac:dyDescent="0.2">
      <c r="B274" s="98"/>
      <c r="C274" s="251" t="s">
        <v>738</v>
      </c>
      <c r="D274" s="251"/>
      <c r="E274" s="251"/>
      <c r="F274" s="251"/>
      <c r="G274" s="251"/>
      <c r="H274" s="251"/>
      <c r="I274" s="251"/>
      <c r="J274" s="251"/>
      <c r="K274" s="87" t="s">
        <v>739</v>
      </c>
      <c r="L274" s="87"/>
      <c r="M274" s="87"/>
      <c r="N274" s="107">
        <f>N275</f>
        <v>17157.8</v>
      </c>
    </row>
    <row r="275" spans="2:14" ht="21.75" customHeight="1" x14ac:dyDescent="0.2">
      <c r="B275" s="98"/>
      <c r="C275" s="157"/>
      <c r="D275" s="249" t="s">
        <v>360</v>
      </c>
      <c r="E275" s="249"/>
      <c r="F275" s="249"/>
      <c r="G275" s="249"/>
      <c r="H275" s="249"/>
      <c r="I275" s="249"/>
      <c r="J275" s="249"/>
      <c r="K275" s="136" t="s">
        <v>739</v>
      </c>
      <c r="L275" s="136" t="s">
        <v>361</v>
      </c>
      <c r="M275" s="136"/>
      <c r="N275" s="137">
        <f>N276+N291</f>
        <v>17157.8</v>
      </c>
    </row>
    <row r="276" spans="2:14" ht="19.5" customHeight="1" x14ac:dyDescent="0.2">
      <c r="B276" s="98"/>
      <c r="C276" s="157"/>
      <c r="D276" s="162"/>
      <c r="E276" s="203" t="s">
        <v>740</v>
      </c>
      <c r="F276" s="203"/>
      <c r="G276" s="203"/>
      <c r="H276" s="203"/>
      <c r="I276" s="203"/>
      <c r="J276" s="203"/>
      <c r="K276" s="92" t="s">
        <v>739</v>
      </c>
      <c r="L276" s="92" t="s">
        <v>741</v>
      </c>
      <c r="M276" s="92"/>
      <c r="N276" s="111">
        <f>N277+N283+N286+N280</f>
        <v>13631.8</v>
      </c>
    </row>
    <row r="277" spans="2:14" ht="63.75" customHeight="1" x14ac:dyDescent="0.2">
      <c r="B277" s="98"/>
      <c r="C277" s="157"/>
      <c r="D277" s="162"/>
      <c r="E277" s="160"/>
      <c r="F277" s="204" t="s">
        <v>742</v>
      </c>
      <c r="G277" s="204"/>
      <c r="H277" s="204"/>
      <c r="I277" s="204"/>
      <c r="J277" s="204"/>
      <c r="K277" s="93" t="s">
        <v>739</v>
      </c>
      <c r="L277" s="93" t="s">
        <v>743</v>
      </c>
      <c r="M277" s="93"/>
      <c r="N277" s="112">
        <f>N278</f>
        <v>550</v>
      </c>
    </row>
    <row r="278" spans="2:14" ht="19.5" customHeight="1" x14ac:dyDescent="0.2">
      <c r="B278" s="98"/>
      <c r="C278" s="157"/>
      <c r="D278" s="162"/>
      <c r="E278" s="160"/>
      <c r="F278" s="89"/>
      <c r="G278" s="209" t="s">
        <v>744</v>
      </c>
      <c r="H278" s="209"/>
      <c r="I278" s="209"/>
      <c r="J278" s="209"/>
      <c r="K278" s="90" t="s">
        <v>739</v>
      </c>
      <c r="L278" s="90" t="s">
        <v>745</v>
      </c>
      <c r="M278" s="90"/>
      <c r="N278" s="109">
        <f>N279</f>
        <v>550</v>
      </c>
    </row>
    <row r="279" spans="2:14" ht="26.25" customHeight="1" x14ac:dyDescent="0.2">
      <c r="B279" s="98"/>
      <c r="C279" s="157"/>
      <c r="D279" s="162"/>
      <c r="E279" s="160"/>
      <c r="F279" s="89"/>
      <c r="G279" s="158"/>
      <c r="H279" s="198" t="s">
        <v>1142</v>
      </c>
      <c r="I279" s="199"/>
      <c r="J279" s="200"/>
      <c r="K279" s="91" t="s">
        <v>739</v>
      </c>
      <c r="L279" s="91" t="s">
        <v>745</v>
      </c>
      <c r="M279" s="91" t="s">
        <v>894</v>
      </c>
      <c r="N279" s="110">
        <v>550</v>
      </c>
    </row>
    <row r="280" spans="2:14" ht="33.75" customHeight="1" x14ac:dyDescent="0.2">
      <c r="B280" s="98"/>
      <c r="C280" s="157"/>
      <c r="D280" s="162"/>
      <c r="E280" s="160"/>
      <c r="F280" s="204" t="s">
        <v>746</v>
      </c>
      <c r="G280" s="204"/>
      <c r="H280" s="204"/>
      <c r="I280" s="204"/>
      <c r="J280" s="204"/>
      <c r="K280" s="93" t="s">
        <v>739</v>
      </c>
      <c r="L280" s="93" t="s">
        <v>747</v>
      </c>
      <c r="M280" s="93"/>
      <c r="N280" s="112">
        <f>N281</f>
        <v>199.8</v>
      </c>
    </row>
    <row r="281" spans="2:14" ht="37.5" customHeight="1" x14ac:dyDescent="0.2">
      <c r="B281" s="98"/>
      <c r="C281" s="157"/>
      <c r="D281" s="162"/>
      <c r="E281" s="160"/>
      <c r="F281" s="89"/>
      <c r="G281" s="209" t="s">
        <v>748</v>
      </c>
      <c r="H281" s="209"/>
      <c r="I281" s="209"/>
      <c r="J281" s="209"/>
      <c r="K281" s="90" t="s">
        <v>739</v>
      </c>
      <c r="L281" s="90" t="s">
        <v>749</v>
      </c>
      <c r="M281" s="90"/>
      <c r="N281" s="109">
        <f>N282</f>
        <v>199.8</v>
      </c>
    </row>
    <row r="282" spans="2:14" ht="24" customHeight="1" x14ac:dyDescent="0.2">
      <c r="B282" s="98"/>
      <c r="C282" s="157"/>
      <c r="D282" s="162"/>
      <c r="E282" s="160"/>
      <c r="F282" s="89"/>
      <c r="G282" s="158"/>
      <c r="H282" s="198" t="s">
        <v>1141</v>
      </c>
      <c r="I282" s="199"/>
      <c r="J282" s="200"/>
      <c r="K282" s="91" t="s">
        <v>739</v>
      </c>
      <c r="L282" s="91" t="s">
        <v>749</v>
      </c>
      <c r="M282" s="91" t="s">
        <v>894</v>
      </c>
      <c r="N282" s="110">
        <v>199.8</v>
      </c>
    </row>
    <row r="283" spans="2:14" ht="36" customHeight="1" x14ac:dyDescent="0.2">
      <c r="B283" s="98"/>
      <c r="C283" s="157"/>
      <c r="D283" s="162"/>
      <c r="E283" s="160"/>
      <c r="F283" s="204" t="s">
        <v>750</v>
      </c>
      <c r="G283" s="204"/>
      <c r="H283" s="204"/>
      <c r="I283" s="204"/>
      <c r="J283" s="204"/>
      <c r="K283" s="93" t="s">
        <v>739</v>
      </c>
      <c r="L283" s="93" t="s">
        <v>751</v>
      </c>
      <c r="M283" s="93"/>
      <c r="N283" s="112">
        <f>N284</f>
        <v>1896</v>
      </c>
    </row>
    <row r="284" spans="2:14" ht="36.75" customHeight="1" x14ac:dyDescent="0.2">
      <c r="B284" s="98"/>
      <c r="C284" s="157"/>
      <c r="D284" s="162"/>
      <c r="E284" s="160"/>
      <c r="F284" s="89"/>
      <c r="G284" s="205" t="s">
        <v>752</v>
      </c>
      <c r="H284" s="205"/>
      <c r="I284" s="205"/>
      <c r="J284" s="205"/>
      <c r="K284" s="90" t="s">
        <v>739</v>
      </c>
      <c r="L284" s="90" t="s">
        <v>753</v>
      </c>
      <c r="M284" s="90"/>
      <c r="N284" s="109">
        <f>N285</f>
        <v>1896</v>
      </c>
    </row>
    <row r="285" spans="2:14" ht="36" customHeight="1" x14ac:dyDescent="0.2">
      <c r="B285" s="98"/>
      <c r="C285" s="157"/>
      <c r="D285" s="162"/>
      <c r="E285" s="160"/>
      <c r="F285" s="89"/>
      <c r="G285" s="158"/>
      <c r="H285" s="206" t="s">
        <v>754</v>
      </c>
      <c r="I285" s="207"/>
      <c r="J285" s="208"/>
      <c r="K285" s="138" t="s">
        <v>739</v>
      </c>
      <c r="L285" s="138" t="s">
        <v>753</v>
      </c>
      <c r="M285" s="138" t="s">
        <v>755</v>
      </c>
      <c r="N285" s="139">
        <v>1896</v>
      </c>
    </row>
    <row r="286" spans="2:14" ht="35.25" customHeight="1" x14ac:dyDescent="0.2">
      <c r="B286" s="98"/>
      <c r="C286" s="157"/>
      <c r="D286" s="162"/>
      <c r="E286" s="160"/>
      <c r="F286" s="204" t="s">
        <v>756</v>
      </c>
      <c r="G286" s="204"/>
      <c r="H286" s="204"/>
      <c r="I286" s="204"/>
      <c r="J286" s="204"/>
      <c r="K286" s="93" t="s">
        <v>739</v>
      </c>
      <c r="L286" s="93" t="s">
        <v>757</v>
      </c>
      <c r="M286" s="93"/>
      <c r="N286" s="112">
        <f>N287+N289</f>
        <v>10986</v>
      </c>
    </row>
    <row r="287" spans="2:14" ht="18.75" customHeight="1" x14ac:dyDescent="0.2">
      <c r="B287" s="98"/>
      <c r="C287" s="157"/>
      <c r="D287" s="162"/>
      <c r="E287" s="160"/>
      <c r="F287" s="89"/>
      <c r="G287" s="209" t="s">
        <v>758</v>
      </c>
      <c r="H287" s="209"/>
      <c r="I287" s="209"/>
      <c r="J287" s="209"/>
      <c r="K287" s="90" t="s">
        <v>739</v>
      </c>
      <c r="L287" s="90" t="s">
        <v>759</v>
      </c>
      <c r="M287" s="90"/>
      <c r="N287" s="109">
        <f>N288</f>
        <v>7910</v>
      </c>
    </row>
    <row r="288" spans="2:14" ht="35.25" customHeight="1" x14ac:dyDescent="0.2">
      <c r="B288" s="98"/>
      <c r="C288" s="157"/>
      <c r="D288" s="162"/>
      <c r="E288" s="160"/>
      <c r="F288" s="89"/>
      <c r="G288" s="158"/>
      <c r="H288" s="198" t="s">
        <v>902</v>
      </c>
      <c r="I288" s="199"/>
      <c r="J288" s="200"/>
      <c r="K288" s="91" t="s">
        <v>739</v>
      </c>
      <c r="L288" s="91" t="s">
        <v>759</v>
      </c>
      <c r="M288" s="91" t="s">
        <v>903</v>
      </c>
      <c r="N288" s="110">
        <v>7910</v>
      </c>
    </row>
    <row r="289" spans="2:14" ht="36.75" customHeight="1" x14ac:dyDescent="0.2">
      <c r="B289" s="98"/>
      <c r="C289" s="157"/>
      <c r="D289" s="162"/>
      <c r="E289" s="160"/>
      <c r="F289" s="89"/>
      <c r="G289" s="209" t="s">
        <v>510</v>
      </c>
      <c r="H289" s="209"/>
      <c r="I289" s="209"/>
      <c r="J289" s="209"/>
      <c r="K289" s="90" t="s">
        <v>739</v>
      </c>
      <c r="L289" s="90" t="s">
        <v>511</v>
      </c>
      <c r="M289" s="90"/>
      <c r="N289" s="109">
        <f>N290</f>
        <v>3076</v>
      </c>
    </row>
    <row r="290" spans="2:14" ht="24" customHeight="1" x14ac:dyDescent="0.2">
      <c r="B290" s="98"/>
      <c r="C290" s="157"/>
      <c r="D290" s="162"/>
      <c r="E290" s="160"/>
      <c r="F290" s="89"/>
      <c r="G290" s="158"/>
      <c r="H290" s="198" t="s">
        <v>1142</v>
      </c>
      <c r="I290" s="199"/>
      <c r="J290" s="200"/>
      <c r="K290" s="91" t="s">
        <v>739</v>
      </c>
      <c r="L290" s="91" t="s">
        <v>511</v>
      </c>
      <c r="M290" s="91" t="s">
        <v>894</v>
      </c>
      <c r="N290" s="110">
        <v>3076</v>
      </c>
    </row>
    <row r="291" spans="2:14" ht="37.5" customHeight="1" x14ac:dyDescent="0.2">
      <c r="B291" s="98"/>
      <c r="C291" s="157"/>
      <c r="D291" s="162"/>
      <c r="E291" s="203" t="s">
        <v>512</v>
      </c>
      <c r="F291" s="203"/>
      <c r="G291" s="203"/>
      <c r="H291" s="203"/>
      <c r="I291" s="203"/>
      <c r="J291" s="203"/>
      <c r="K291" s="92" t="s">
        <v>739</v>
      </c>
      <c r="L291" s="92" t="s">
        <v>513</v>
      </c>
      <c r="M291" s="92"/>
      <c r="N291" s="111">
        <f>N292</f>
        <v>3526</v>
      </c>
    </row>
    <row r="292" spans="2:14" ht="18.75" customHeight="1" x14ac:dyDescent="0.2">
      <c r="B292" s="98"/>
      <c r="C292" s="157"/>
      <c r="D292" s="162"/>
      <c r="E292" s="160"/>
      <c r="F292" s="204" t="s">
        <v>39</v>
      </c>
      <c r="G292" s="204"/>
      <c r="H292" s="204"/>
      <c r="I292" s="204"/>
      <c r="J292" s="204"/>
      <c r="K292" s="93" t="s">
        <v>739</v>
      </c>
      <c r="L292" s="93" t="s">
        <v>40</v>
      </c>
      <c r="M292" s="93"/>
      <c r="N292" s="112">
        <f>N293+N295+N297</f>
        <v>3526</v>
      </c>
    </row>
    <row r="293" spans="2:14" ht="36" customHeight="1" x14ac:dyDescent="0.2">
      <c r="B293" s="98"/>
      <c r="C293" s="157"/>
      <c r="D293" s="162"/>
      <c r="E293" s="160"/>
      <c r="F293" s="89"/>
      <c r="G293" s="205" t="s">
        <v>41</v>
      </c>
      <c r="H293" s="205"/>
      <c r="I293" s="205"/>
      <c r="J293" s="205"/>
      <c r="K293" s="90" t="s">
        <v>739</v>
      </c>
      <c r="L293" s="90" t="s">
        <v>42</v>
      </c>
      <c r="M293" s="90"/>
      <c r="N293" s="109">
        <f>N294</f>
        <v>200</v>
      </c>
    </row>
    <row r="294" spans="2:14" ht="23.25" customHeight="1" x14ac:dyDescent="0.2">
      <c r="B294" s="98"/>
      <c r="C294" s="157"/>
      <c r="D294" s="162"/>
      <c r="E294" s="160"/>
      <c r="F294" s="89"/>
      <c r="G294" s="158"/>
      <c r="H294" s="206" t="s">
        <v>1142</v>
      </c>
      <c r="I294" s="207"/>
      <c r="J294" s="208"/>
      <c r="K294" s="138" t="s">
        <v>739</v>
      </c>
      <c r="L294" s="138" t="s">
        <v>42</v>
      </c>
      <c r="M294" s="138" t="s">
        <v>894</v>
      </c>
      <c r="N294" s="139">
        <v>200</v>
      </c>
    </row>
    <row r="295" spans="2:14" ht="48" customHeight="1" x14ac:dyDescent="0.2">
      <c r="B295" s="98"/>
      <c r="C295" s="157"/>
      <c r="D295" s="162"/>
      <c r="E295" s="160"/>
      <c r="F295" s="89"/>
      <c r="G295" s="209" t="s">
        <v>43</v>
      </c>
      <c r="H295" s="209"/>
      <c r="I295" s="209"/>
      <c r="J295" s="209"/>
      <c r="K295" s="90" t="s">
        <v>739</v>
      </c>
      <c r="L295" s="90" t="s">
        <v>44</v>
      </c>
      <c r="M295" s="90"/>
      <c r="N295" s="109">
        <f>N296</f>
        <v>3090</v>
      </c>
    </row>
    <row r="296" spans="2:14" ht="19.5" customHeight="1" x14ac:dyDescent="0.2">
      <c r="B296" s="98"/>
      <c r="C296" s="157"/>
      <c r="D296" s="162"/>
      <c r="E296" s="160"/>
      <c r="F296" s="89"/>
      <c r="G296" s="158"/>
      <c r="H296" s="198" t="s">
        <v>1142</v>
      </c>
      <c r="I296" s="199"/>
      <c r="J296" s="200"/>
      <c r="K296" s="91" t="s">
        <v>739</v>
      </c>
      <c r="L296" s="91" t="s">
        <v>44</v>
      </c>
      <c r="M296" s="91" t="s">
        <v>894</v>
      </c>
      <c r="N296" s="110">
        <v>3090</v>
      </c>
    </row>
    <row r="297" spans="2:14" ht="46.5" customHeight="1" x14ac:dyDescent="0.2">
      <c r="B297" s="98"/>
      <c r="C297" s="157"/>
      <c r="D297" s="162"/>
      <c r="E297" s="160"/>
      <c r="F297" s="89"/>
      <c r="G297" s="158"/>
      <c r="H297" s="149"/>
      <c r="I297" s="195" t="s">
        <v>1145</v>
      </c>
      <c r="J297" s="196"/>
      <c r="K297" s="91" t="s">
        <v>739</v>
      </c>
      <c r="L297" s="119" t="s">
        <v>1144</v>
      </c>
      <c r="M297" s="91"/>
      <c r="N297" s="110">
        <f>N298</f>
        <v>236</v>
      </c>
    </row>
    <row r="298" spans="2:14" ht="24" customHeight="1" x14ac:dyDescent="0.2">
      <c r="B298" s="98"/>
      <c r="C298" s="157"/>
      <c r="D298" s="162"/>
      <c r="E298" s="160"/>
      <c r="F298" s="89"/>
      <c r="G298" s="158"/>
      <c r="H298" s="149"/>
      <c r="I298" s="195" t="s">
        <v>1142</v>
      </c>
      <c r="J298" s="196"/>
      <c r="K298" s="91" t="s">
        <v>739</v>
      </c>
      <c r="L298" s="119" t="s">
        <v>1144</v>
      </c>
      <c r="M298" s="91" t="s">
        <v>894</v>
      </c>
      <c r="N298" s="110">
        <v>236</v>
      </c>
    </row>
    <row r="299" spans="2:14" ht="21.75" customHeight="1" x14ac:dyDescent="0.2">
      <c r="B299" s="257" t="s">
        <v>45</v>
      </c>
      <c r="C299" s="258"/>
      <c r="D299" s="258"/>
      <c r="E299" s="258"/>
      <c r="F299" s="258"/>
      <c r="G299" s="258"/>
      <c r="H299" s="258"/>
      <c r="I299" s="258"/>
      <c r="J299" s="258"/>
      <c r="K299" s="94" t="s">
        <v>46</v>
      </c>
      <c r="L299" s="94"/>
      <c r="M299" s="94"/>
      <c r="N299" s="106">
        <f>N300+N306+N318+N382+N434</f>
        <v>259229.9</v>
      </c>
    </row>
    <row r="300" spans="2:14" ht="21.75" customHeight="1" thickBot="1" x14ac:dyDescent="0.25">
      <c r="B300" s="98"/>
      <c r="C300" s="265" t="s">
        <v>47</v>
      </c>
      <c r="D300" s="265"/>
      <c r="E300" s="265"/>
      <c r="F300" s="265"/>
      <c r="G300" s="265"/>
      <c r="H300" s="265"/>
      <c r="I300" s="265"/>
      <c r="J300" s="265"/>
      <c r="K300" s="189" t="s">
        <v>48</v>
      </c>
      <c r="L300" s="189"/>
      <c r="M300" s="189"/>
      <c r="N300" s="190">
        <f>N301</f>
        <v>1586</v>
      </c>
    </row>
    <row r="301" spans="2:14" ht="30.75" customHeight="1" x14ac:dyDescent="0.2">
      <c r="B301" s="98"/>
      <c r="C301" s="157"/>
      <c r="D301" s="249" t="s">
        <v>904</v>
      </c>
      <c r="E301" s="249"/>
      <c r="F301" s="249"/>
      <c r="G301" s="249"/>
      <c r="H301" s="249"/>
      <c r="I301" s="249"/>
      <c r="J301" s="249"/>
      <c r="K301" s="136" t="s">
        <v>48</v>
      </c>
      <c r="L301" s="136" t="s">
        <v>905</v>
      </c>
      <c r="M301" s="136"/>
      <c r="N301" s="137">
        <f>N302</f>
        <v>1586</v>
      </c>
    </row>
    <row r="302" spans="2:14" ht="31.5" customHeight="1" x14ac:dyDescent="0.2">
      <c r="B302" s="98"/>
      <c r="C302" s="157"/>
      <c r="D302" s="162"/>
      <c r="E302" s="203" t="s">
        <v>906</v>
      </c>
      <c r="F302" s="203"/>
      <c r="G302" s="203"/>
      <c r="H302" s="203"/>
      <c r="I302" s="203"/>
      <c r="J302" s="203"/>
      <c r="K302" s="92" t="s">
        <v>48</v>
      </c>
      <c r="L302" s="92" t="s">
        <v>907</v>
      </c>
      <c r="M302" s="92"/>
      <c r="N302" s="111">
        <f>N303</f>
        <v>1586</v>
      </c>
    </row>
    <row r="303" spans="2:14" ht="33.75" customHeight="1" x14ac:dyDescent="0.2">
      <c r="B303" s="98"/>
      <c r="C303" s="157"/>
      <c r="D303" s="162"/>
      <c r="E303" s="160"/>
      <c r="F303" s="204" t="s">
        <v>908</v>
      </c>
      <c r="G303" s="204"/>
      <c r="H303" s="204"/>
      <c r="I303" s="204"/>
      <c r="J303" s="204"/>
      <c r="K303" s="93" t="s">
        <v>48</v>
      </c>
      <c r="L303" s="93" t="s">
        <v>909</v>
      </c>
      <c r="M303" s="93"/>
      <c r="N303" s="112">
        <f>N304</f>
        <v>1586</v>
      </c>
    </row>
    <row r="304" spans="2:14" ht="35.25" customHeight="1" x14ac:dyDescent="0.2">
      <c r="B304" s="98"/>
      <c r="C304" s="157"/>
      <c r="D304" s="162"/>
      <c r="E304" s="160"/>
      <c r="F304" s="89"/>
      <c r="G304" s="209" t="s">
        <v>910</v>
      </c>
      <c r="H304" s="209"/>
      <c r="I304" s="209"/>
      <c r="J304" s="209"/>
      <c r="K304" s="90" t="s">
        <v>48</v>
      </c>
      <c r="L304" s="90" t="s">
        <v>911</v>
      </c>
      <c r="M304" s="90"/>
      <c r="N304" s="109">
        <f>N305</f>
        <v>1586</v>
      </c>
    </row>
    <row r="305" spans="2:14" ht="23.25" customHeight="1" x14ac:dyDescent="0.2">
      <c r="B305" s="98"/>
      <c r="C305" s="157"/>
      <c r="D305" s="162"/>
      <c r="E305" s="160"/>
      <c r="F305" s="89"/>
      <c r="G305" s="158"/>
      <c r="H305" s="198" t="s">
        <v>1142</v>
      </c>
      <c r="I305" s="199"/>
      <c r="J305" s="200"/>
      <c r="K305" s="91" t="s">
        <v>48</v>
      </c>
      <c r="L305" s="91" t="s">
        <v>911</v>
      </c>
      <c r="M305" s="91" t="s">
        <v>894</v>
      </c>
      <c r="N305" s="110">
        <f>1808.5-222.5</f>
        <v>1586</v>
      </c>
    </row>
    <row r="306" spans="2:14" ht="22.5" customHeight="1" x14ac:dyDescent="0.2">
      <c r="B306" s="98"/>
      <c r="C306" s="201" t="s">
        <v>49</v>
      </c>
      <c r="D306" s="201"/>
      <c r="E306" s="201"/>
      <c r="F306" s="201"/>
      <c r="G306" s="201"/>
      <c r="H306" s="201"/>
      <c r="I306" s="201"/>
      <c r="J306" s="201"/>
      <c r="K306" s="87" t="s">
        <v>50</v>
      </c>
      <c r="L306" s="87"/>
      <c r="M306" s="87"/>
      <c r="N306" s="107">
        <f>N308</f>
        <v>39251.800000000003</v>
      </c>
    </row>
    <row r="307" spans="2:14" ht="36" customHeight="1" x14ac:dyDescent="0.2">
      <c r="B307" s="98"/>
      <c r="C307" s="157"/>
      <c r="D307" s="202" t="s">
        <v>51</v>
      </c>
      <c r="E307" s="202"/>
      <c r="F307" s="202"/>
      <c r="G307" s="202"/>
      <c r="H307" s="202"/>
      <c r="I307" s="202"/>
      <c r="J307" s="202"/>
      <c r="K307" s="88" t="s">
        <v>50</v>
      </c>
      <c r="L307" s="88" t="s">
        <v>52</v>
      </c>
      <c r="M307" s="88"/>
      <c r="N307" s="108">
        <f>N308</f>
        <v>39251.800000000003</v>
      </c>
    </row>
    <row r="308" spans="2:14" ht="19.5" customHeight="1" x14ac:dyDescent="0.2">
      <c r="B308" s="98"/>
      <c r="C308" s="157"/>
      <c r="D308" s="162"/>
      <c r="E308" s="203" t="s">
        <v>53</v>
      </c>
      <c r="F308" s="203"/>
      <c r="G308" s="203"/>
      <c r="H308" s="203"/>
      <c r="I308" s="203"/>
      <c r="J308" s="203"/>
      <c r="K308" s="92" t="s">
        <v>50</v>
      </c>
      <c r="L308" s="92" t="s">
        <v>54</v>
      </c>
      <c r="M308" s="92"/>
      <c r="N308" s="111">
        <f>N309</f>
        <v>39251.800000000003</v>
      </c>
    </row>
    <row r="309" spans="2:14" ht="18.75" customHeight="1" x14ac:dyDescent="0.2">
      <c r="B309" s="98"/>
      <c r="C309" s="157"/>
      <c r="D309" s="162"/>
      <c r="E309" s="160"/>
      <c r="F309" s="204" t="s">
        <v>55</v>
      </c>
      <c r="G309" s="204"/>
      <c r="H309" s="204"/>
      <c r="I309" s="204"/>
      <c r="J309" s="204"/>
      <c r="K309" s="93" t="s">
        <v>50</v>
      </c>
      <c r="L309" s="93" t="s">
        <v>56</v>
      </c>
      <c r="M309" s="93"/>
      <c r="N309" s="112">
        <f>N310+N312+N314+N316</f>
        <v>39251.800000000003</v>
      </c>
    </row>
    <row r="310" spans="2:14" ht="35.25" customHeight="1" x14ac:dyDescent="0.2">
      <c r="B310" s="98"/>
      <c r="C310" s="157"/>
      <c r="D310" s="162"/>
      <c r="E310" s="160"/>
      <c r="F310" s="89"/>
      <c r="G310" s="205" t="s">
        <v>57</v>
      </c>
      <c r="H310" s="205"/>
      <c r="I310" s="205"/>
      <c r="J310" s="205"/>
      <c r="K310" s="90" t="s">
        <v>50</v>
      </c>
      <c r="L310" s="90" t="s">
        <v>58</v>
      </c>
      <c r="M310" s="90"/>
      <c r="N310" s="109">
        <f>N311</f>
        <v>33947.300000000003</v>
      </c>
    </row>
    <row r="311" spans="2:14" ht="24" customHeight="1" x14ac:dyDescent="0.2">
      <c r="B311" s="98"/>
      <c r="C311" s="157"/>
      <c r="D311" s="162"/>
      <c r="E311" s="160"/>
      <c r="F311" s="89"/>
      <c r="G311" s="158"/>
      <c r="H311" s="206" t="s">
        <v>1142</v>
      </c>
      <c r="I311" s="207"/>
      <c r="J311" s="208"/>
      <c r="K311" s="138" t="s">
        <v>50</v>
      </c>
      <c r="L311" s="138" t="s">
        <v>58</v>
      </c>
      <c r="M311" s="138" t="s">
        <v>894</v>
      </c>
      <c r="N311" s="139">
        <v>33947.300000000003</v>
      </c>
    </row>
    <row r="312" spans="2:14" ht="19.5" customHeight="1" x14ac:dyDescent="0.2">
      <c r="B312" s="98"/>
      <c r="C312" s="157"/>
      <c r="D312" s="162"/>
      <c r="E312" s="160"/>
      <c r="F312" s="89"/>
      <c r="G312" s="209" t="s">
        <v>59</v>
      </c>
      <c r="H312" s="209"/>
      <c r="I312" s="209"/>
      <c r="J312" s="209"/>
      <c r="K312" s="90" t="s">
        <v>50</v>
      </c>
      <c r="L312" s="90" t="s">
        <v>60</v>
      </c>
      <c r="M312" s="90"/>
      <c r="N312" s="109">
        <f>N313</f>
        <v>395</v>
      </c>
    </row>
    <row r="313" spans="2:14" ht="24.75" customHeight="1" x14ac:dyDescent="0.2">
      <c r="B313" s="98"/>
      <c r="C313" s="157"/>
      <c r="D313" s="162"/>
      <c r="E313" s="160"/>
      <c r="F313" s="89"/>
      <c r="G313" s="158"/>
      <c r="H313" s="198" t="s">
        <v>1142</v>
      </c>
      <c r="I313" s="199"/>
      <c r="J313" s="200"/>
      <c r="K313" s="91" t="s">
        <v>50</v>
      </c>
      <c r="L313" s="91" t="s">
        <v>60</v>
      </c>
      <c r="M313" s="91" t="s">
        <v>894</v>
      </c>
      <c r="N313" s="110">
        <v>395</v>
      </c>
    </row>
    <row r="314" spans="2:14" ht="50.25" customHeight="1" x14ac:dyDescent="0.2">
      <c r="B314" s="98"/>
      <c r="C314" s="157"/>
      <c r="D314" s="162"/>
      <c r="E314" s="160"/>
      <c r="F314" s="89"/>
      <c r="G314" s="209" t="s">
        <v>61</v>
      </c>
      <c r="H314" s="209"/>
      <c r="I314" s="209"/>
      <c r="J314" s="209"/>
      <c r="K314" s="90" t="s">
        <v>50</v>
      </c>
      <c r="L314" s="90" t="s">
        <v>62</v>
      </c>
      <c r="M314" s="90"/>
      <c r="N314" s="109">
        <f>N315</f>
        <v>209.5</v>
      </c>
    </row>
    <row r="315" spans="2:14" ht="24" customHeight="1" x14ac:dyDescent="0.2">
      <c r="B315" s="98"/>
      <c r="C315" s="157"/>
      <c r="D315" s="162"/>
      <c r="E315" s="160"/>
      <c r="F315" s="89"/>
      <c r="G315" s="158"/>
      <c r="H315" s="198" t="s">
        <v>1142</v>
      </c>
      <c r="I315" s="199"/>
      <c r="J315" s="200"/>
      <c r="K315" s="91" t="s">
        <v>50</v>
      </c>
      <c r="L315" s="91" t="s">
        <v>62</v>
      </c>
      <c r="M315" s="91" t="s">
        <v>894</v>
      </c>
      <c r="N315" s="110">
        <v>209.5</v>
      </c>
    </row>
    <row r="316" spans="2:14" ht="47.25" customHeight="1" x14ac:dyDescent="0.2">
      <c r="B316" s="98"/>
      <c r="C316" s="157"/>
      <c r="D316" s="162"/>
      <c r="E316" s="160"/>
      <c r="F316" s="89"/>
      <c r="G316" s="209" t="s">
        <v>63</v>
      </c>
      <c r="H316" s="209"/>
      <c r="I316" s="209"/>
      <c r="J316" s="209"/>
      <c r="K316" s="90" t="s">
        <v>50</v>
      </c>
      <c r="L316" s="90" t="s">
        <v>64</v>
      </c>
      <c r="M316" s="90"/>
      <c r="N316" s="109">
        <f>N317</f>
        <v>4700</v>
      </c>
    </row>
    <row r="317" spans="2:14" ht="26.25" customHeight="1" x14ac:dyDescent="0.2">
      <c r="B317" s="98"/>
      <c r="C317" s="157"/>
      <c r="D317" s="162"/>
      <c r="E317" s="160"/>
      <c r="F317" s="89"/>
      <c r="G317" s="158"/>
      <c r="H317" s="198" t="s">
        <v>1142</v>
      </c>
      <c r="I317" s="199"/>
      <c r="J317" s="200"/>
      <c r="K317" s="91" t="s">
        <v>50</v>
      </c>
      <c r="L317" s="91" t="s">
        <v>64</v>
      </c>
      <c r="M317" s="91" t="s">
        <v>894</v>
      </c>
      <c r="N317" s="110">
        <v>4700</v>
      </c>
    </row>
    <row r="318" spans="2:14" ht="29.25" customHeight="1" x14ac:dyDescent="0.2">
      <c r="B318" s="98"/>
      <c r="C318" s="201" t="s">
        <v>65</v>
      </c>
      <c r="D318" s="201"/>
      <c r="E318" s="201"/>
      <c r="F318" s="201"/>
      <c r="G318" s="201"/>
      <c r="H318" s="201"/>
      <c r="I318" s="201"/>
      <c r="J318" s="201"/>
      <c r="K318" s="87" t="s">
        <v>66</v>
      </c>
      <c r="L318" s="87"/>
      <c r="M318" s="87"/>
      <c r="N318" s="107">
        <f>N319+N328</f>
        <v>184084.5</v>
      </c>
    </row>
    <row r="319" spans="2:14" ht="33.75" customHeight="1" x14ac:dyDescent="0.2">
      <c r="B319" s="98"/>
      <c r="C319" s="157"/>
      <c r="D319" s="202" t="s">
        <v>895</v>
      </c>
      <c r="E319" s="202"/>
      <c r="F319" s="202"/>
      <c r="G319" s="202"/>
      <c r="H319" s="202"/>
      <c r="I319" s="202"/>
      <c r="J319" s="202"/>
      <c r="K319" s="88" t="s">
        <v>66</v>
      </c>
      <c r="L319" s="88" t="s">
        <v>896</v>
      </c>
      <c r="M319" s="88"/>
      <c r="N319" s="108">
        <f>N320</f>
        <v>800</v>
      </c>
    </row>
    <row r="320" spans="2:14" ht="35.25" customHeight="1" x14ac:dyDescent="0.2">
      <c r="B320" s="98"/>
      <c r="C320" s="157"/>
      <c r="D320" s="162"/>
      <c r="E320" s="248" t="s">
        <v>1003</v>
      </c>
      <c r="F320" s="248"/>
      <c r="G320" s="248"/>
      <c r="H320" s="248"/>
      <c r="I320" s="248"/>
      <c r="J320" s="248"/>
      <c r="K320" s="92" t="s">
        <v>66</v>
      </c>
      <c r="L320" s="92" t="s">
        <v>1004</v>
      </c>
      <c r="M320" s="92"/>
      <c r="N320" s="111">
        <f>N321</f>
        <v>800</v>
      </c>
    </row>
    <row r="321" spans="2:14" ht="36.75" customHeight="1" x14ac:dyDescent="0.2">
      <c r="B321" s="98"/>
      <c r="C321" s="157"/>
      <c r="D321" s="162"/>
      <c r="E321" s="160"/>
      <c r="F321" s="242" t="s">
        <v>1005</v>
      </c>
      <c r="G321" s="242"/>
      <c r="H321" s="242"/>
      <c r="I321" s="242"/>
      <c r="J321" s="242"/>
      <c r="K321" s="132" t="s">
        <v>66</v>
      </c>
      <c r="L321" s="132" t="s">
        <v>1006</v>
      </c>
      <c r="M321" s="132"/>
      <c r="N321" s="133">
        <f>N322+N324+N326</f>
        <v>800</v>
      </c>
    </row>
    <row r="322" spans="2:14" ht="34.5" customHeight="1" x14ac:dyDescent="0.2">
      <c r="B322" s="98"/>
      <c r="C322" s="157"/>
      <c r="D322" s="162"/>
      <c r="E322" s="160"/>
      <c r="F322" s="89"/>
      <c r="G322" s="209" t="s">
        <v>1007</v>
      </c>
      <c r="H322" s="209"/>
      <c r="I322" s="209"/>
      <c r="J322" s="209"/>
      <c r="K322" s="90" t="s">
        <v>66</v>
      </c>
      <c r="L322" s="90" t="s">
        <v>1008</v>
      </c>
      <c r="M322" s="90"/>
      <c r="N322" s="109">
        <f>N323</f>
        <v>250</v>
      </c>
    </row>
    <row r="323" spans="2:14" ht="23.25" customHeight="1" x14ac:dyDescent="0.2">
      <c r="B323" s="98"/>
      <c r="C323" s="157"/>
      <c r="D323" s="162"/>
      <c r="E323" s="160"/>
      <c r="F323" s="89"/>
      <c r="G323" s="158"/>
      <c r="H323" s="198" t="s">
        <v>1142</v>
      </c>
      <c r="I323" s="199"/>
      <c r="J323" s="200"/>
      <c r="K323" s="91" t="s">
        <v>66</v>
      </c>
      <c r="L323" s="91" t="s">
        <v>1008</v>
      </c>
      <c r="M323" s="91" t="s">
        <v>894</v>
      </c>
      <c r="N323" s="110">
        <v>250</v>
      </c>
    </row>
    <row r="324" spans="2:14" ht="33" customHeight="1" x14ac:dyDescent="0.2">
      <c r="B324" s="98"/>
      <c r="C324" s="157"/>
      <c r="D324" s="162"/>
      <c r="E324" s="160"/>
      <c r="F324" s="89"/>
      <c r="G324" s="209" t="s">
        <v>764</v>
      </c>
      <c r="H324" s="209"/>
      <c r="I324" s="209"/>
      <c r="J324" s="209"/>
      <c r="K324" s="90" t="s">
        <v>66</v>
      </c>
      <c r="L324" s="90" t="s">
        <v>766</v>
      </c>
      <c r="M324" s="90"/>
      <c r="N324" s="109">
        <f>N325</f>
        <v>250</v>
      </c>
    </row>
    <row r="325" spans="2:14" ht="24" customHeight="1" x14ac:dyDescent="0.2">
      <c r="B325" s="98"/>
      <c r="C325" s="157"/>
      <c r="D325" s="162"/>
      <c r="E325" s="160"/>
      <c r="F325" s="89"/>
      <c r="G325" s="158"/>
      <c r="H325" s="198" t="s">
        <v>1142</v>
      </c>
      <c r="I325" s="199"/>
      <c r="J325" s="200"/>
      <c r="K325" s="91" t="s">
        <v>66</v>
      </c>
      <c r="L325" s="91" t="s">
        <v>766</v>
      </c>
      <c r="M325" s="91" t="s">
        <v>894</v>
      </c>
      <c r="N325" s="110">
        <v>250</v>
      </c>
    </row>
    <row r="326" spans="2:14" ht="33.75" customHeight="1" x14ac:dyDescent="0.2">
      <c r="B326" s="98"/>
      <c r="C326" s="157"/>
      <c r="D326" s="162"/>
      <c r="E326" s="160"/>
      <c r="F326" s="89"/>
      <c r="G326" s="209" t="s">
        <v>767</v>
      </c>
      <c r="H326" s="209"/>
      <c r="I326" s="209"/>
      <c r="J326" s="209"/>
      <c r="K326" s="90" t="s">
        <v>66</v>
      </c>
      <c r="L326" s="90" t="s">
        <v>768</v>
      </c>
      <c r="M326" s="90"/>
      <c r="N326" s="109">
        <f>N327</f>
        <v>300</v>
      </c>
    </row>
    <row r="327" spans="2:14" ht="23.25" customHeight="1" x14ac:dyDescent="0.2">
      <c r="B327" s="98"/>
      <c r="C327" s="157"/>
      <c r="D327" s="162"/>
      <c r="E327" s="160"/>
      <c r="F327" s="89"/>
      <c r="G327" s="158"/>
      <c r="H327" s="198" t="s">
        <v>1142</v>
      </c>
      <c r="I327" s="199"/>
      <c r="J327" s="200"/>
      <c r="K327" s="91" t="s">
        <v>66</v>
      </c>
      <c r="L327" s="91" t="s">
        <v>768</v>
      </c>
      <c r="M327" s="91" t="s">
        <v>894</v>
      </c>
      <c r="N327" s="110">
        <v>300</v>
      </c>
    </row>
    <row r="328" spans="2:14" ht="33" customHeight="1" x14ac:dyDescent="0.2">
      <c r="B328" s="98"/>
      <c r="C328" s="157"/>
      <c r="D328" s="253" t="s">
        <v>51</v>
      </c>
      <c r="E328" s="253"/>
      <c r="F328" s="253"/>
      <c r="G328" s="253"/>
      <c r="H328" s="253"/>
      <c r="I328" s="253"/>
      <c r="J328" s="253"/>
      <c r="K328" s="88" t="s">
        <v>66</v>
      </c>
      <c r="L328" s="88" t="s">
        <v>52</v>
      </c>
      <c r="M328" s="88"/>
      <c r="N328" s="108">
        <f>N329+N339+N364+N373</f>
        <v>183284.5</v>
      </c>
    </row>
    <row r="329" spans="2:14" ht="30.75" customHeight="1" x14ac:dyDescent="0.2">
      <c r="B329" s="98"/>
      <c r="C329" s="157"/>
      <c r="D329" s="162"/>
      <c r="E329" s="255" t="s">
        <v>769</v>
      </c>
      <c r="F329" s="255"/>
      <c r="G329" s="255"/>
      <c r="H329" s="255"/>
      <c r="I329" s="255"/>
      <c r="J329" s="255"/>
      <c r="K329" s="140" t="s">
        <v>66</v>
      </c>
      <c r="L329" s="140" t="s">
        <v>770</v>
      </c>
      <c r="M329" s="140"/>
      <c r="N329" s="141">
        <f>N330</f>
        <v>31705</v>
      </c>
    </row>
    <row r="330" spans="2:14" ht="39" customHeight="1" x14ac:dyDescent="0.2">
      <c r="B330" s="98"/>
      <c r="C330" s="157"/>
      <c r="D330" s="162"/>
      <c r="E330" s="160"/>
      <c r="F330" s="204" t="s">
        <v>1112</v>
      </c>
      <c r="G330" s="204"/>
      <c r="H330" s="204"/>
      <c r="I330" s="204"/>
      <c r="J330" s="204"/>
      <c r="K330" s="93" t="s">
        <v>66</v>
      </c>
      <c r="L330" s="93" t="s">
        <v>771</v>
      </c>
      <c r="M330" s="93"/>
      <c r="N330" s="112">
        <f>N331+N333+N335+N337</f>
        <v>31705</v>
      </c>
    </row>
    <row r="331" spans="2:14" ht="20.25" customHeight="1" x14ac:dyDescent="0.2">
      <c r="B331" s="98"/>
      <c r="C331" s="157"/>
      <c r="D331" s="162"/>
      <c r="E331" s="160"/>
      <c r="F331" s="89"/>
      <c r="G331" s="209" t="s">
        <v>772</v>
      </c>
      <c r="H331" s="209"/>
      <c r="I331" s="209"/>
      <c r="J331" s="209"/>
      <c r="K331" s="90" t="s">
        <v>66</v>
      </c>
      <c r="L331" s="90" t="s">
        <v>773</v>
      </c>
      <c r="M331" s="90"/>
      <c r="N331" s="109">
        <f>N332</f>
        <v>8735.5</v>
      </c>
    </row>
    <row r="332" spans="2:14" ht="27" customHeight="1" x14ac:dyDescent="0.2">
      <c r="B332" s="98"/>
      <c r="C332" s="157"/>
      <c r="D332" s="162"/>
      <c r="E332" s="160"/>
      <c r="F332" s="89"/>
      <c r="G332" s="158"/>
      <c r="H332" s="198" t="s">
        <v>1142</v>
      </c>
      <c r="I332" s="199"/>
      <c r="J332" s="200"/>
      <c r="K332" s="91" t="s">
        <v>66</v>
      </c>
      <c r="L332" s="91" t="s">
        <v>773</v>
      </c>
      <c r="M332" s="91" t="s">
        <v>894</v>
      </c>
      <c r="N332" s="110">
        <f>8770-34.5</f>
        <v>8735.5</v>
      </c>
    </row>
    <row r="333" spans="2:14" ht="36" customHeight="1" x14ac:dyDescent="0.2">
      <c r="B333" s="98"/>
      <c r="C333" s="157"/>
      <c r="D333" s="162"/>
      <c r="E333" s="160"/>
      <c r="F333" s="89"/>
      <c r="G333" s="114" t="s">
        <v>774</v>
      </c>
      <c r="H333" s="115"/>
      <c r="I333" s="219" t="s">
        <v>1113</v>
      </c>
      <c r="J333" s="220"/>
      <c r="K333" s="90" t="s">
        <v>66</v>
      </c>
      <c r="L333" s="90" t="s">
        <v>775</v>
      </c>
      <c r="M333" s="90"/>
      <c r="N333" s="109">
        <f>N334</f>
        <v>18574</v>
      </c>
    </row>
    <row r="334" spans="2:14" ht="25.5" customHeight="1" x14ac:dyDescent="0.2">
      <c r="B334" s="98"/>
      <c r="C334" s="157"/>
      <c r="D334" s="162"/>
      <c r="E334" s="160"/>
      <c r="F334" s="89"/>
      <c r="G334" s="158"/>
      <c r="H334" s="218" t="s">
        <v>1142</v>
      </c>
      <c r="I334" s="195"/>
      <c r="J334" s="196"/>
      <c r="K334" s="91" t="s">
        <v>66</v>
      </c>
      <c r="L334" s="91" t="s">
        <v>775</v>
      </c>
      <c r="M334" s="91" t="s">
        <v>894</v>
      </c>
      <c r="N334" s="110">
        <v>18574</v>
      </c>
    </row>
    <row r="335" spans="2:14" ht="28.5" customHeight="1" x14ac:dyDescent="0.2">
      <c r="B335" s="98"/>
      <c r="C335" s="157"/>
      <c r="D335" s="162"/>
      <c r="E335" s="160"/>
      <c r="F335" s="89"/>
      <c r="G335" s="209" t="s">
        <v>776</v>
      </c>
      <c r="H335" s="209"/>
      <c r="I335" s="209"/>
      <c r="J335" s="209"/>
      <c r="K335" s="90" t="s">
        <v>66</v>
      </c>
      <c r="L335" s="90" t="s">
        <v>777</v>
      </c>
      <c r="M335" s="90"/>
      <c r="N335" s="109">
        <f>N336</f>
        <v>4264.5</v>
      </c>
    </row>
    <row r="336" spans="2:14" ht="24.75" customHeight="1" thickBot="1" x14ac:dyDescent="0.25">
      <c r="B336" s="98"/>
      <c r="C336" s="157"/>
      <c r="D336" s="162"/>
      <c r="E336" s="160"/>
      <c r="F336" s="89"/>
      <c r="G336" s="158"/>
      <c r="H336" s="245" t="s">
        <v>1141</v>
      </c>
      <c r="I336" s="246"/>
      <c r="J336" s="247"/>
      <c r="K336" s="179" t="s">
        <v>66</v>
      </c>
      <c r="L336" s="179" t="s">
        <v>777</v>
      </c>
      <c r="M336" s="179" t="s">
        <v>894</v>
      </c>
      <c r="N336" s="180">
        <f>4230+34.5</f>
        <v>4264.5</v>
      </c>
    </row>
    <row r="337" spans="2:14" ht="38.25" customHeight="1" x14ac:dyDescent="0.2">
      <c r="B337" s="98"/>
      <c r="C337" s="157"/>
      <c r="D337" s="162"/>
      <c r="E337" s="160"/>
      <c r="F337" s="89"/>
      <c r="G337" s="209" t="s">
        <v>778</v>
      </c>
      <c r="H337" s="210"/>
      <c r="I337" s="210"/>
      <c r="J337" s="210"/>
      <c r="K337" s="134" t="s">
        <v>66</v>
      </c>
      <c r="L337" s="134" t="s">
        <v>779</v>
      </c>
      <c r="M337" s="134"/>
      <c r="N337" s="135">
        <f>N338</f>
        <v>131</v>
      </c>
    </row>
    <row r="338" spans="2:14" ht="24.75" customHeight="1" x14ac:dyDescent="0.2">
      <c r="B338" s="98"/>
      <c r="C338" s="157"/>
      <c r="D338" s="162"/>
      <c r="E338" s="160"/>
      <c r="F338" s="89"/>
      <c r="G338" s="158"/>
      <c r="H338" s="198" t="s">
        <v>1142</v>
      </c>
      <c r="I338" s="199"/>
      <c r="J338" s="200"/>
      <c r="K338" s="91" t="s">
        <v>66</v>
      </c>
      <c r="L338" s="91" t="s">
        <v>779</v>
      </c>
      <c r="M338" s="91" t="s">
        <v>894</v>
      </c>
      <c r="N338" s="110">
        <v>131</v>
      </c>
    </row>
    <row r="339" spans="2:14" ht="36" customHeight="1" x14ac:dyDescent="0.2">
      <c r="B339" s="98"/>
      <c r="C339" s="157"/>
      <c r="D339" s="162"/>
      <c r="E339" s="203" t="s">
        <v>780</v>
      </c>
      <c r="F339" s="203"/>
      <c r="G339" s="203"/>
      <c r="H339" s="203"/>
      <c r="I339" s="203"/>
      <c r="J339" s="203"/>
      <c r="K339" s="92" t="s">
        <v>66</v>
      </c>
      <c r="L339" s="92" t="s">
        <v>781</v>
      </c>
      <c r="M339" s="92"/>
      <c r="N339" s="111">
        <f>N340+N360</f>
        <v>70885</v>
      </c>
    </row>
    <row r="340" spans="2:14" ht="33" customHeight="1" x14ac:dyDescent="0.2">
      <c r="B340" s="98"/>
      <c r="C340" s="157"/>
      <c r="D340" s="162"/>
      <c r="E340" s="160"/>
      <c r="F340" s="204" t="s">
        <v>782</v>
      </c>
      <c r="G340" s="204"/>
      <c r="H340" s="204"/>
      <c r="I340" s="204"/>
      <c r="J340" s="204"/>
      <c r="K340" s="93" t="s">
        <v>66</v>
      </c>
      <c r="L340" s="93" t="s">
        <v>783</v>
      </c>
      <c r="M340" s="93"/>
      <c r="N340" s="112">
        <f>N341+N344+N346+N348+N351+N356+N358+N354</f>
        <v>66885</v>
      </c>
    </row>
    <row r="341" spans="2:14" ht="25.5" customHeight="1" x14ac:dyDescent="0.2">
      <c r="B341" s="98"/>
      <c r="C341" s="157"/>
      <c r="D341" s="162"/>
      <c r="E341" s="160"/>
      <c r="F341" s="89"/>
      <c r="G341" s="209" t="s">
        <v>784</v>
      </c>
      <c r="H341" s="209"/>
      <c r="I341" s="209"/>
      <c r="J341" s="209"/>
      <c r="K341" s="90" t="s">
        <v>66</v>
      </c>
      <c r="L341" s="90" t="s">
        <v>785</v>
      </c>
      <c r="M341" s="90"/>
      <c r="N341" s="109">
        <f>N342+N343</f>
        <v>8818</v>
      </c>
    </row>
    <row r="342" spans="2:14" ht="22.5" customHeight="1" x14ac:dyDescent="0.2">
      <c r="B342" s="98"/>
      <c r="C342" s="157"/>
      <c r="D342" s="162"/>
      <c r="E342" s="160"/>
      <c r="F342" s="89"/>
      <c r="G342" s="158"/>
      <c r="H342" s="197" t="s">
        <v>786</v>
      </c>
      <c r="I342" s="197"/>
      <c r="J342" s="197"/>
      <c r="K342" s="91" t="s">
        <v>66</v>
      </c>
      <c r="L342" s="91" t="s">
        <v>785</v>
      </c>
      <c r="M342" s="91" t="s">
        <v>787</v>
      </c>
      <c r="N342" s="110">
        <v>6000</v>
      </c>
    </row>
    <row r="343" spans="2:14" ht="49.5" customHeight="1" x14ac:dyDescent="0.2">
      <c r="B343" s="98"/>
      <c r="C343" s="157"/>
      <c r="D343" s="162"/>
      <c r="E343" s="160"/>
      <c r="F343" s="89"/>
      <c r="G343" s="158"/>
      <c r="H343" s="206" t="s">
        <v>788</v>
      </c>
      <c r="I343" s="207"/>
      <c r="J343" s="208"/>
      <c r="K343" s="138" t="s">
        <v>66</v>
      </c>
      <c r="L343" s="138" t="s">
        <v>785</v>
      </c>
      <c r="M343" s="138" t="s">
        <v>789</v>
      </c>
      <c r="N343" s="139">
        <v>2818</v>
      </c>
    </row>
    <row r="344" spans="2:14" ht="21" customHeight="1" x14ac:dyDescent="0.2">
      <c r="B344" s="98"/>
      <c r="C344" s="157"/>
      <c r="D344" s="162"/>
      <c r="E344" s="160"/>
      <c r="F344" s="89"/>
      <c r="G344" s="209" t="s">
        <v>790</v>
      </c>
      <c r="H344" s="209"/>
      <c r="I344" s="209"/>
      <c r="J344" s="209"/>
      <c r="K344" s="90" t="s">
        <v>66</v>
      </c>
      <c r="L344" s="90" t="s">
        <v>791</v>
      </c>
      <c r="M344" s="90"/>
      <c r="N344" s="109">
        <f>N345</f>
        <v>10000</v>
      </c>
    </row>
    <row r="345" spans="2:14" ht="22.5" customHeight="1" x14ac:dyDescent="0.2">
      <c r="B345" s="98"/>
      <c r="C345" s="157"/>
      <c r="D345" s="162"/>
      <c r="E345" s="160"/>
      <c r="F345" s="89"/>
      <c r="G345" s="158"/>
      <c r="H345" s="198" t="s">
        <v>1142</v>
      </c>
      <c r="I345" s="199"/>
      <c r="J345" s="200"/>
      <c r="K345" s="91" t="s">
        <v>66</v>
      </c>
      <c r="L345" s="91" t="s">
        <v>791</v>
      </c>
      <c r="M345" s="91" t="s">
        <v>894</v>
      </c>
      <c r="N345" s="110">
        <v>10000</v>
      </c>
    </row>
    <row r="346" spans="2:14" ht="19.5" customHeight="1" x14ac:dyDescent="0.2">
      <c r="B346" s="98"/>
      <c r="C346" s="157"/>
      <c r="D346" s="162"/>
      <c r="E346" s="160"/>
      <c r="F346" s="89"/>
      <c r="G346" s="209" t="s">
        <v>792</v>
      </c>
      <c r="H346" s="209"/>
      <c r="I346" s="209"/>
      <c r="J346" s="209"/>
      <c r="K346" s="90" t="s">
        <v>66</v>
      </c>
      <c r="L346" s="90" t="s">
        <v>793</v>
      </c>
      <c r="M346" s="90"/>
      <c r="N346" s="109">
        <f>N347</f>
        <v>1000</v>
      </c>
    </row>
    <row r="347" spans="2:14" ht="24.75" customHeight="1" x14ac:dyDescent="0.2">
      <c r="B347" s="98"/>
      <c r="C347" s="157"/>
      <c r="D347" s="162"/>
      <c r="E347" s="160"/>
      <c r="F347" s="89"/>
      <c r="G347" s="158"/>
      <c r="H347" s="198" t="s">
        <v>1142</v>
      </c>
      <c r="I347" s="199"/>
      <c r="J347" s="200"/>
      <c r="K347" s="91" t="s">
        <v>66</v>
      </c>
      <c r="L347" s="91" t="s">
        <v>793</v>
      </c>
      <c r="M347" s="91" t="s">
        <v>894</v>
      </c>
      <c r="N347" s="110">
        <v>1000</v>
      </c>
    </row>
    <row r="348" spans="2:14" ht="36.75" customHeight="1" x14ac:dyDescent="0.2">
      <c r="B348" s="98"/>
      <c r="C348" s="157"/>
      <c r="D348" s="162"/>
      <c r="E348" s="160"/>
      <c r="F348" s="89"/>
      <c r="G348" s="209" t="s">
        <v>794</v>
      </c>
      <c r="H348" s="209"/>
      <c r="I348" s="209"/>
      <c r="J348" s="209"/>
      <c r="K348" s="90" t="s">
        <v>66</v>
      </c>
      <c r="L348" s="90" t="s">
        <v>795</v>
      </c>
      <c r="M348" s="90"/>
      <c r="N348" s="109">
        <f>N350+N349</f>
        <v>36500</v>
      </c>
    </row>
    <row r="349" spans="2:14" ht="26.25" customHeight="1" x14ac:dyDescent="0.2">
      <c r="B349" s="98"/>
      <c r="C349" s="157"/>
      <c r="D349" s="162"/>
      <c r="E349" s="160"/>
      <c r="F349" s="89"/>
      <c r="G349" s="158"/>
      <c r="H349" s="161"/>
      <c r="I349" s="219" t="s">
        <v>1142</v>
      </c>
      <c r="J349" s="220"/>
      <c r="K349" s="90" t="s">
        <v>66</v>
      </c>
      <c r="L349" s="90" t="s">
        <v>795</v>
      </c>
      <c r="M349" s="90">
        <v>244</v>
      </c>
      <c r="N349" s="109">
        <v>11500</v>
      </c>
    </row>
    <row r="350" spans="2:14" ht="48.75" customHeight="1" x14ac:dyDescent="0.2">
      <c r="B350" s="98"/>
      <c r="C350" s="157"/>
      <c r="D350" s="162"/>
      <c r="E350" s="160"/>
      <c r="F350" s="89"/>
      <c r="G350" s="158"/>
      <c r="H350" s="198" t="s">
        <v>788</v>
      </c>
      <c r="I350" s="199"/>
      <c r="J350" s="200"/>
      <c r="K350" s="91" t="s">
        <v>66</v>
      </c>
      <c r="L350" s="91" t="s">
        <v>795</v>
      </c>
      <c r="M350" s="91" t="s">
        <v>789</v>
      </c>
      <c r="N350" s="110">
        <v>25000</v>
      </c>
    </row>
    <row r="351" spans="2:14" ht="36.75" customHeight="1" x14ac:dyDescent="0.2">
      <c r="B351" s="98"/>
      <c r="C351" s="157"/>
      <c r="D351" s="162"/>
      <c r="E351" s="160"/>
      <c r="F351" s="89"/>
      <c r="G351" s="209" t="s">
        <v>796</v>
      </c>
      <c r="H351" s="209"/>
      <c r="I351" s="209"/>
      <c r="J351" s="209"/>
      <c r="K351" s="90" t="s">
        <v>66</v>
      </c>
      <c r="L351" s="90" t="s">
        <v>797</v>
      </c>
      <c r="M351" s="90"/>
      <c r="N351" s="109">
        <f>N352+N353</f>
        <v>7410</v>
      </c>
    </row>
    <row r="352" spans="2:14" ht="23.25" customHeight="1" x14ac:dyDescent="0.2">
      <c r="B352" s="98"/>
      <c r="C352" s="157"/>
      <c r="D352" s="162"/>
      <c r="E352" s="160"/>
      <c r="F352" s="89"/>
      <c r="G352" s="158"/>
      <c r="H352" s="218" t="s">
        <v>1142</v>
      </c>
      <c r="I352" s="195"/>
      <c r="J352" s="196"/>
      <c r="K352" s="91" t="s">
        <v>66</v>
      </c>
      <c r="L352" s="91" t="s">
        <v>797</v>
      </c>
      <c r="M352" s="91" t="s">
        <v>894</v>
      </c>
      <c r="N352" s="110">
        <v>6060</v>
      </c>
    </row>
    <row r="353" spans="2:14" ht="51.75" customHeight="1" x14ac:dyDescent="0.2">
      <c r="B353" s="98"/>
      <c r="C353" s="157"/>
      <c r="D353" s="162"/>
      <c r="E353" s="160"/>
      <c r="F353" s="89"/>
      <c r="G353" s="158"/>
      <c r="H353" s="197" t="s">
        <v>788</v>
      </c>
      <c r="I353" s="197"/>
      <c r="J353" s="197"/>
      <c r="K353" s="138" t="s">
        <v>66</v>
      </c>
      <c r="L353" s="138" t="s">
        <v>797</v>
      </c>
      <c r="M353" s="138" t="s">
        <v>789</v>
      </c>
      <c r="N353" s="139">
        <v>1350</v>
      </c>
    </row>
    <row r="354" spans="2:14" ht="32.25" customHeight="1" x14ac:dyDescent="0.2">
      <c r="B354" s="98"/>
      <c r="C354" s="157"/>
      <c r="D354" s="162"/>
      <c r="E354" s="160"/>
      <c r="F354" s="89"/>
      <c r="G354" s="158"/>
      <c r="H354" s="159"/>
      <c r="I354" s="197" t="s">
        <v>1146</v>
      </c>
      <c r="J354" s="197"/>
      <c r="K354" s="90" t="s">
        <v>66</v>
      </c>
      <c r="L354" s="90">
        <v>1430102040</v>
      </c>
      <c r="M354" s="90"/>
      <c r="N354" s="109">
        <f>N355</f>
        <v>1000</v>
      </c>
    </row>
    <row r="355" spans="2:14" ht="21" customHeight="1" x14ac:dyDescent="0.2">
      <c r="B355" s="98"/>
      <c r="C355" s="157"/>
      <c r="D355" s="162"/>
      <c r="E355" s="160"/>
      <c r="F355" s="89"/>
      <c r="G355" s="158"/>
      <c r="H355" s="154"/>
      <c r="I355" s="212" t="s">
        <v>1142</v>
      </c>
      <c r="J355" s="213"/>
      <c r="K355" s="91" t="s">
        <v>66</v>
      </c>
      <c r="L355" s="91">
        <v>1430102040</v>
      </c>
      <c r="M355" s="91" t="s">
        <v>894</v>
      </c>
      <c r="N355" s="110">
        <v>1000</v>
      </c>
    </row>
    <row r="356" spans="2:14" ht="33" customHeight="1" x14ac:dyDescent="0.2">
      <c r="B356" s="98"/>
      <c r="C356" s="157"/>
      <c r="D356" s="162"/>
      <c r="E356" s="160"/>
      <c r="F356" s="89"/>
      <c r="G356" s="209" t="s">
        <v>798</v>
      </c>
      <c r="H356" s="209"/>
      <c r="I356" s="209"/>
      <c r="J356" s="209"/>
      <c r="K356" s="90" t="s">
        <v>66</v>
      </c>
      <c r="L356" s="90" t="s">
        <v>799</v>
      </c>
      <c r="M356" s="90"/>
      <c r="N356" s="109">
        <f>N357</f>
        <v>2117</v>
      </c>
    </row>
    <row r="357" spans="2:14" ht="26.25" customHeight="1" x14ac:dyDescent="0.2">
      <c r="B357" s="98"/>
      <c r="C357" s="157"/>
      <c r="D357" s="162"/>
      <c r="E357" s="160"/>
      <c r="F357" s="89"/>
      <c r="G357" s="158"/>
      <c r="H357" s="198" t="s">
        <v>1142</v>
      </c>
      <c r="I357" s="199"/>
      <c r="J357" s="200"/>
      <c r="K357" s="91" t="s">
        <v>66</v>
      </c>
      <c r="L357" s="91" t="s">
        <v>799</v>
      </c>
      <c r="M357" s="91" t="s">
        <v>894</v>
      </c>
      <c r="N357" s="110">
        <v>2117</v>
      </c>
    </row>
    <row r="358" spans="2:14" ht="36" customHeight="1" x14ac:dyDescent="0.2">
      <c r="B358" s="98"/>
      <c r="C358" s="157"/>
      <c r="D358" s="162"/>
      <c r="E358" s="160"/>
      <c r="F358" s="89"/>
      <c r="G358" s="209" t="s">
        <v>800</v>
      </c>
      <c r="H358" s="209"/>
      <c r="I358" s="209"/>
      <c r="J358" s="209"/>
      <c r="K358" s="90" t="s">
        <v>66</v>
      </c>
      <c r="L358" s="90" t="s">
        <v>801</v>
      </c>
      <c r="M358" s="90"/>
      <c r="N358" s="109">
        <f>N359</f>
        <v>40</v>
      </c>
    </row>
    <row r="359" spans="2:14" ht="24.75" customHeight="1" x14ac:dyDescent="0.2">
      <c r="B359" s="98"/>
      <c r="C359" s="157"/>
      <c r="D359" s="162"/>
      <c r="E359" s="160"/>
      <c r="F359" s="89"/>
      <c r="G359" s="158"/>
      <c r="H359" s="198" t="s">
        <v>1142</v>
      </c>
      <c r="I359" s="199"/>
      <c r="J359" s="200"/>
      <c r="K359" s="91" t="s">
        <v>66</v>
      </c>
      <c r="L359" s="91" t="s">
        <v>801</v>
      </c>
      <c r="M359" s="91" t="s">
        <v>894</v>
      </c>
      <c r="N359" s="110">
        <v>40</v>
      </c>
    </row>
    <row r="360" spans="2:14" ht="32.25" customHeight="1" x14ac:dyDescent="0.2">
      <c r="B360" s="98"/>
      <c r="C360" s="157"/>
      <c r="D360" s="162"/>
      <c r="E360" s="160"/>
      <c r="F360" s="204" t="s">
        <v>802</v>
      </c>
      <c r="G360" s="204"/>
      <c r="H360" s="204"/>
      <c r="I360" s="204"/>
      <c r="J360" s="204"/>
      <c r="K360" s="93" t="s">
        <v>66</v>
      </c>
      <c r="L360" s="93" t="s">
        <v>803</v>
      </c>
      <c r="M360" s="93"/>
      <c r="N360" s="112">
        <f>N361</f>
        <v>4000</v>
      </c>
    </row>
    <row r="361" spans="2:14" ht="36" customHeight="1" x14ac:dyDescent="0.2">
      <c r="B361" s="98"/>
      <c r="C361" s="157"/>
      <c r="D361" s="162"/>
      <c r="E361" s="160"/>
      <c r="F361" s="89"/>
      <c r="G361" s="209" t="s">
        <v>804</v>
      </c>
      <c r="H361" s="209"/>
      <c r="I361" s="209"/>
      <c r="J361" s="209"/>
      <c r="K361" s="90" t="s">
        <v>66</v>
      </c>
      <c r="L361" s="90" t="s">
        <v>805</v>
      </c>
      <c r="M361" s="90"/>
      <c r="N361" s="109">
        <f>N362</f>
        <v>4000</v>
      </c>
    </row>
    <row r="362" spans="2:14" ht="23.25" customHeight="1" x14ac:dyDescent="0.2">
      <c r="B362" s="98"/>
      <c r="C362" s="157"/>
      <c r="D362" s="162"/>
      <c r="E362" s="160"/>
      <c r="F362" s="89"/>
      <c r="G362" s="158"/>
      <c r="H362" s="197" t="s">
        <v>1141</v>
      </c>
      <c r="I362" s="197"/>
      <c r="J362" s="197"/>
      <c r="K362" s="91" t="s">
        <v>66</v>
      </c>
      <c r="L362" s="91" t="s">
        <v>805</v>
      </c>
      <c r="M362" s="91" t="s">
        <v>894</v>
      </c>
      <c r="N362" s="110">
        <v>4000</v>
      </c>
    </row>
    <row r="363" spans="2:14" ht="33" customHeight="1" x14ac:dyDescent="0.2">
      <c r="B363" s="98"/>
      <c r="C363" s="157"/>
      <c r="D363" s="162"/>
      <c r="E363" s="203" t="s">
        <v>806</v>
      </c>
      <c r="F363" s="203"/>
      <c r="G363" s="203"/>
      <c r="H363" s="255"/>
      <c r="I363" s="255"/>
      <c r="J363" s="255"/>
      <c r="K363" s="140" t="s">
        <v>66</v>
      </c>
      <c r="L363" s="140" t="s">
        <v>807</v>
      </c>
      <c r="M363" s="140"/>
      <c r="N363" s="141">
        <f>N364</f>
        <v>54840</v>
      </c>
    </row>
    <row r="364" spans="2:14" ht="35.25" customHeight="1" x14ac:dyDescent="0.2">
      <c r="B364" s="98"/>
      <c r="C364" s="157"/>
      <c r="D364" s="162"/>
      <c r="E364" s="160"/>
      <c r="F364" s="204" t="s">
        <v>808</v>
      </c>
      <c r="G364" s="204"/>
      <c r="H364" s="204"/>
      <c r="I364" s="204"/>
      <c r="J364" s="204"/>
      <c r="K364" s="93" t="s">
        <v>66</v>
      </c>
      <c r="L364" s="93" t="s">
        <v>809</v>
      </c>
      <c r="M364" s="93"/>
      <c r="N364" s="112">
        <f>N365+N367+N369+N371</f>
        <v>54840</v>
      </c>
    </row>
    <row r="365" spans="2:14" ht="20.25" customHeight="1" x14ac:dyDescent="0.2">
      <c r="B365" s="98"/>
      <c r="C365" s="157"/>
      <c r="D365" s="162"/>
      <c r="E365" s="160"/>
      <c r="F365" s="89"/>
      <c r="G365" s="209" t="s">
        <v>810</v>
      </c>
      <c r="H365" s="209"/>
      <c r="I365" s="209"/>
      <c r="J365" s="209"/>
      <c r="K365" s="90" t="s">
        <v>66</v>
      </c>
      <c r="L365" s="90" t="s">
        <v>811</v>
      </c>
      <c r="M365" s="90"/>
      <c r="N365" s="109">
        <f>N366</f>
        <v>10000</v>
      </c>
    </row>
    <row r="366" spans="2:14" ht="24.75" customHeight="1" x14ac:dyDescent="0.2">
      <c r="B366" s="98"/>
      <c r="C366" s="157"/>
      <c r="D366" s="162"/>
      <c r="E366" s="160"/>
      <c r="F366" s="89"/>
      <c r="G366" s="158"/>
      <c r="H366" s="198" t="s">
        <v>1142</v>
      </c>
      <c r="I366" s="199"/>
      <c r="J366" s="200"/>
      <c r="K366" s="91" t="s">
        <v>66</v>
      </c>
      <c r="L366" s="91" t="s">
        <v>811</v>
      </c>
      <c r="M366" s="91" t="s">
        <v>894</v>
      </c>
      <c r="N366" s="110">
        <v>10000</v>
      </c>
    </row>
    <row r="367" spans="2:14" ht="33" customHeight="1" x14ac:dyDescent="0.2">
      <c r="B367" s="98"/>
      <c r="C367" s="157"/>
      <c r="D367" s="162"/>
      <c r="E367" s="160"/>
      <c r="F367" s="89"/>
      <c r="G367" s="209" t="s">
        <v>812</v>
      </c>
      <c r="H367" s="209"/>
      <c r="I367" s="209"/>
      <c r="J367" s="209"/>
      <c r="K367" s="90" t="s">
        <v>66</v>
      </c>
      <c r="L367" s="90" t="s">
        <v>557</v>
      </c>
      <c r="M367" s="90"/>
      <c r="N367" s="109">
        <f>N368</f>
        <v>19700</v>
      </c>
    </row>
    <row r="368" spans="2:14" ht="19.5" customHeight="1" x14ac:dyDescent="0.2">
      <c r="B368" s="98"/>
      <c r="C368" s="157"/>
      <c r="D368" s="162"/>
      <c r="E368" s="160"/>
      <c r="F368" s="89"/>
      <c r="G368" s="158"/>
      <c r="H368" s="198" t="s">
        <v>1142</v>
      </c>
      <c r="I368" s="199"/>
      <c r="J368" s="200"/>
      <c r="K368" s="91" t="s">
        <v>66</v>
      </c>
      <c r="L368" s="91" t="s">
        <v>557</v>
      </c>
      <c r="M368" s="91" t="s">
        <v>894</v>
      </c>
      <c r="N368" s="110">
        <v>19700</v>
      </c>
    </row>
    <row r="369" spans="2:14" ht="25.5" customHeight="1" x14ac:dyDescent="0.2">
      <c r="B369" s="98"/>
      <c r="C369" s="157"/>
      <c r="D369" s="162"/>
      <c r="E369" s="160"/>
      <c r="F369" s="89"/>
      <c r="G369" s="209" t="s">
        <v>558</v>
      </c>
      <c r="H369" s="209"/>
      <c r="I369" s="209"/>
      <c r="J369" s="209"/>
      <c r="K369" s="90" t="s">
        <v>66</v>
      </c>
      <c r="L369" s="90" t="s">
        <v>559</v>
      </c>
      <c r="M369" s="90"/>
      <c r="N369" s="109">
        <f>N370</f>
        <v>7000</v>
      </c>
    </row>
    <row r="370" spans="2:14" ht="34.5" customHeight="1" x14ac:dyDescent="0.2">
      <c r="B370" s="98"/>
      <c r="C370" s="157"/>
      <c r="D370" s="162"/>
      <c r="E370" s="160"/>
      <c r="F370" s="89"/>
      <c r="G370" s="158"/>
      <c r="H370" s="198" t="s">
        <v>560</v>
      </c>
      <c r="I370" s="199"/>
      <c r="J370" s="200"/>
      <c r="K370" s="91" t="s">
        <v>66</v>
      </c>
      <c r="L370" s="91" t="s">
        <v>559</v>
      </c>
      <c r="M370" s="91" t="s">
        <v>561</v>
      </c>
      <c r="N370" s="110">
        <v>7000</v>
      </c>
    </row>
    <row r="371" spans="2:14" ht="36" customHeight="1" thickBot="1" x14ac:dyDescent="0.25">
      <c r="B371" s="98"/>
      <c r="C371" s="157"/>
      <c r="D371" s="162"/>
      <c r="E371" s="160"/>
      <c r="F371" s="89"/>
      <c r="G371" s="221" t="s">
        <v>562</v>
      </c>
      <c r="H371" s="221"/>
      <c r="I371" s="221"/>
      <c r="J371" s="221"/>
      <c r="K371" s="181" t="s">
        <v>66</v>
      </c>
      <c r="L371" s="181" t="s">
        <v>563</v>
      </c>
      <c r="M371" s="181"/>
      <c r="N371" s="182">
        <f>N372</f>
        <v>18140</v>
      </c>
    </row>
    <row r="372" spans="2:14" ht="33" customHeight="1" x14ac:dyDescent="0.2">
      <c r="B372" s="98"/>
      <c r="C372" s="157"/>
      <c r="D372" s="162"/>
      <c r="E372" s="160"/>
      <c r="F372" s="89"/>
      <c r="G372" s="158"/>
      <c r="H372" s="206" t="s">
        <v>560</v>
      </c>
      <c r="I372" s="207"/>
      <c r="J372" s="208"/>
      <c r="K372" s="138" t="s">
        <v>66</v>
      </c>
      <c r="L372" s="138" t="s">
        <v>563</v>
      </c>
      <c r="M372" s="138" t="s">
        <v>561</v>
      </c>
      <c r="N372" s="139">
        <v>18140</v>
      </c>
    </row>
    <row r="373" spans="2:14" ht="33" customHeight="1" x14ac:dyDescent="0.2">
      <c r="B373" s="98"/>
      <c r="C373" s="157"/>
      <c r="D373" s="162"/>
      <c r="E373" s="203" t="s">
        <v>564</v>
      </c>
      <c r="F373" s="203"/>
      <c r="G373" s="203"/>
      <c r="H373" s="203"/>
      <c r="I373" s="203"/>
      <c r="J373" s="203"/>
      <c r="K373" s="92" t="s">
        <v>66</v>
      </c>
      <c r="L373" s="92" t="s">
        <v>565</v>
      </c>
      <c r="M373" s="92"/>
      <c r="N373" s="111">
        <f>N374</f>
        <v>25854.5</v>
      </c>
    </row>
    <row r="374" spans="2:14" ht="32.25" customHeight="1" x14ac:dyDescent="0.2">
      <c r="B374" s="98"/>
      <c r="C374" s="157"/>
      <c r="D374" s="162"/>
      <c r="E374" s="160"/>
      <c r="F374" s="204" t="s">
        <v>566</v>
      </c>
      <c r="G374" s="204"/>
      <c r="H374" s="204"/>
      <c r="I374" s="204"/>
      <c r="J374" s="204"/>
      <c r="K374" s="93" t="s">
        <v>66</v>
      </c>
      <c r="L374" s="93" t="s">
        <v>567</v>
      </c>
      <c r="M374" s="93"/>
      <c r="N374" s="112">
        <f>N375+N377+N380</f>
        <v>25854.5</v>
      </c>
    </row>
    <row r="375" spans="2:14" ht="21.75" customHeight="1" x14ac:dyDescent="0.2">
      <c r="B375" s="98"/>
      <c r="C375" s="157"/>
      <c r="D375" s="162"/>
      <c r="E375" s="160"/>
      <c r="F375" s="89"/>
      <c r="G375" s="209" t="s">
        <v>568</v>
      </c>
      <c r="H375" s="209"/>
      <c r="I375" s="209"/>
      <c r="J375" s="209"/>
      <c r="K375" s="90" t="s">
        <v>66</v>
      </c>
      <c r="L375" s="90" t="s">
        <v>569</v>
      </c>
      <c r="M375" s="90"/>
      <c r="N375" s="109">
        <f>N376</f>
        <v>535</v>
      </c>
    </row>
    <row r="376" spans="2:14" ht="26.25" customHeight="1" x14ac:dyDescent="0.2">
      <c r="B376" s="98"/>
      <c r="C376" s="157"/>
      <c r="D376" s="162"/>
      <c r="E376" s="160"/>
      <c r="F376" s="89"/>
      <c r="G376" s="158"/>
      <c r="H376" s="197" t="s">
        <v>1141</v>
      </c>
      <c r="I376" s="197"/>
      <c r="J376" s="197"/>
      <c r="K376" s="91" t="s">
        <v>66</v>
      </c>
      <c r="L376" s="91" t="s">
        <v>569</v>
      </c>
      <c r="M376" s="91" t="s">
        <v>894</v>
      </c>
      <c r="N376" s="110">
        <v>535</v>
      </c>
    </row>
    <row r="377" spans="2:14" ht="34.5" customHeight="1" x14ac:dyDescent="0.2">
      <c r="B377" s="98"/>
      <c r="C377" s="157"/>
      <c r="D377" s="162"/>
      <c r="E377" s="160"/>
      <c r="F377" s="89"/>
      <c r="G377" s="209" t="s">
        <v>570</v>
      </c>
      <c r="H377" s="210"/>
      <c r="I377" s="210"/>
      <c r="J377" s="210"/>
      <c r="K377" s="134" t="s">
        <v>66</v>
      </c>
      <c r="L377" s="134" t="s">
        <v>571</v>
      </c>
      <c r="M377" s="134"/>
      <c r="N377" s="135">
        <f>N378+N379</f>
        <v>25249.5</v>
      </c>
    </row>
    <row r="378" spans="2:14" ht="21.75" customHeight="1" x14ac:dyDescent="0.2">
      <c r="B378" s="98"/>
      <c r="C378" s="157"/>
      <c r="D378" s="162"/>
      <c r="E378" s="160"/>
      <c r="F378" s="89"/>
      <c r="G378" s="158"/>
      <c r="H378" s="198" t="s">
        <v>1142</v>
      </c>
      <c r="I378" s="199"/>
      <c r="J378" s="200"/>
      <c r="K378" s="91" t="s">
        <v>66</v>
      </c>
      <c r="L378" s="91" t="s">
        <v>571</v>
      </c>
      <c r="M378" s="91" t="s">
        <v>894</v>
      </c>
      <c r="N378" s="110">
        <v>24249.5</v>
      </c>
    </row>
    <row r="379" spans="2:14" ht="48" customHeight="1" x14ac:dyDescent="0.2">
      <c r="B379" s="98"/>
      <c r="C379" s="157"/>
      <c r="D379" s="162"/>
      <c r="E379" s="160"/>
      <c r="F379" s="89"/>
      <c r="G379" s="158"/>
      <c r="H379" s="149"/>
      <c r="I379" s="195" t="s">
        <v>788</v>
      </c>
      <c r="J379" s="196"/>
      <c r="K379" s="91" t="s">
        <v>66</v>
      </c>
      <c r="L379" s="91" t="s">
        <v>571</v>
      </c>
      <c r="M379" s="91">
        <v>611</v>
      </c>
      <c r="N379" s="110">
        <v>1000</v>
      </c>
    </row>
    <row r="380" spans="2:14" ht="39" customHeight="1" x14ac:dyDescent="0.2">
      <c r="B380" s="98"/>
      <c r="C380" s="157"/>
      <c r="D380" s="162"/>
      <c r="E380" s="160"/>
      <c r="F380" s="89"/>
      <c r="G380" s="209" t="s">
        <v>572</v>
      </c>
      <c r="H380" s="209"/>
      <c r="I380" s="209"/>
      <c r="J380" s="209"/>
      <c r="K380" s="90" t="s">
        <v>66</v>
      </c>
      <c r="L380" s="90" t="s">
        <v>573</v>
      </c>
      <c r="M380" s="90"/>
      <c r="N380" s="109">
        <f>N381</f>
        <v>70</v>
      </c>
    </row>
    <row r="381" spans="2:14" ht="20.25" customHeight="1" x14ac:dyDescent="0.2">
      <c r="B381" s="98"/>
      <c r="C381" s="157"/>
      <c r="D381" s="162"/>
      <c r="E381" s="160"/>
      <c r="F381" s="89"/>
      <c r="G381" s="158"/>
      <c r="H381" s="198" t="s">
        <v>1142</v>
      </c>
      <c r="I381" s="199"/>
      <c r="J381" s="200"/>
      <c r="K381" s="91" t="s">
        <v>66</v>
      </c>
      <c r="L381" s="91" t="s">
        <v>573</v>
      </c>
      <c r="M381" s="91" t="s">
        <v>894</v>
      </c>
      <c r="N381" s="110">
        <v>70</v>
      </c>
    </row>
    <row r="382" spans="2:14" ht="21" customHeight="1" x14ac:dyDescent="0.2">
      <c r="B382" s="98"/>
      <c r="C382" s="201" t="s">
        <v>574</v>
      </c>
      <c r="D382" s="201"/>
      <c r="E382" s="201"/>
      <c r="F382" s="201"/>
      <c r="G382" s="201"/>
      <c r="H382" s="201"/>
      <c r="I382" s="201"/>
      <c r="J382" s="201"/>
      <c r="K382" s="87" t="s">
        <v>575</v>
      </c>
      <c r="L382" s="87"/>
      <c r="M382" s="87"/>
      <c r="N382" s="107">
        <f>N383</f>
        <v>18694.100000000002</v>
      </c>
    </row>
    <row r="383" spans="2:14" ht="36.75" customHeight="1" x14ac:dyDescent="0.2">
      <c r="B383" s="98"/>
      <c r="C383" s="157"/>
      <c r="D383" s="202" t="s">
        <v>396</v>
      </c>
      <c r="E383" s="202"/>
      <c r="F383" s="202"/>
      <c r="G383" s="202"/>
      <c r="H383" s="202"/>
      <c r="I383" s="202"/>
      <c r="J383" s="202"/>
      <c r="K383" s="88" t="s">
        <v>575</v>
      </c>
      <c r="L383" s="88" t="s">
        <v>397</v>
      </c>
      <c r="M383" s="88"/>
      <c r="N383" s="108">
        <f>N384+N425</f>
        <v>18694.100000000002</v>
      </c>
    </row>
    <row r="384" spans="2:14" ht="49.5" customHeight="1" x14ac:dyDescent="0.2">
      <c r="B384" s="98"/>
      <c r="C384" s="157"/>
      <c r="D384" s="162"/>
      <c r="E384" s="203" t="s">
        <v>576</v>
      </c>
      <c r="F384" s="203"/>
      <c r="G384" s="203"/>
      <c r="H384" s="203"/>
      <c r="I384" s="203"/>
      <c r="J384" s="203"/>
      <c r="K384" s="92" t="s">
        <v>575</v>
      </c>
      <c r="L384" s="92" t="s">
        <v>577</v>
      </c>
      <c r="M384" s="92"/>
      <c r="N384" s="111">
        <f>N385+N404+N409+N412</f>
        <v>16590.600000000002</v>
      </c>
    </row>
    <row r="385" spans="2:14" ht="48.75" customHeight="1" x14ac:dyDescent="0.2">
      <c r="B385" s="98"/>
      <c r="C385" s="157"/>
      <c r="D385" s="162"/>
      <c r="E385" s="160"/>
      <c r="F385" s="256" t="s">
        <v>578</v>
      </c>
      <c r="G385" s="256"/>
      <c r="H385" s="256"/>
      <c r="I385" s="256"/>
      <c r="J385" s="256"/>
      <c r="K385" s="93" t="s">
        <v>575</v>
      </c>
      <c r="L385" s="93" t="s">
        <v>579</v>
      </c>
      <c r="M385" s="93"/>
      <c r="N385" s="112">
        <f>N386+N388+N390+N392+N394+N396+N398+N400+N402</f>
        <v>10380.300000000001</v>
      </c>
    </row>
    <row r="386" spans="2:14" ht="53.25" customHeight="1" x14ac:dyDescent="0.2">
      <c r="B386" s="98"/>
      <c r="C386" s="157"/>
      <c r="D386" s="162"/>
      <c r="E386" s="160"/>
      <c r="F386" s="89"/>
      <c r="G386" s="210" t="s">
        <v>813</v>
      </c>
      <c r="H386" s="210"/>
      <c r="I386" s="210"/>
      <c r="J386" s="210"/>
      <c r="K386" s="134" t="s">
        <v>575</v>
      </c>
      <c r="L386" s="134" t="s">
        <v>814</v>
      </c>
      <c r="M386" s="134"/>
      <c r="N386" s="135">
        <f>N387</f>
        <v>5319.6</v>
      </c>
    </row>
    <row r="387" spans="2:14" ht="31.5" customHeight="1" x14ac:dyDescent="0.2">
      <c r="B387" s="98"/>
      <c r="C387" s="157"/>
      <c r="D387" s="162"/>
      <c r="E387" s="160"/>
      <c r="F387" s="89"/>
      <c r="G387" s="158"/>
      <c r="H387" s="198" t="s">
        <v>902</v>
      </c>
      <c r="I387" s="199"/>
      <c r="J387" s="200"/>
      <c r="K387" s="91" t="s">
        <v>575</v>
      </c>
      <c r="L387" s="91" t="s">
        <v>814</v>
      </c>
      <c r="M387" s="91" t="s">
        <v>903</v>
      </c>
      <c r="N387" s="110">
        <v>5319.6</v>
      </c>
    </row>
    <row r="388" spans="2:14" ht="71.25" customHeight="1" x14ac:dyDescent="0.2">
      <c r="B388" s="98"/>
      <c r="C388" s="157"/>
      <c r="D388" s="162"/>
      <c r="E388" s="160"/>
      <c r="F388" s="89"/>
      <c r="G388" s="209" t="s">
        <v>815</v>
      </c>
      <c r="H388" s="209"/>
      <c r="I388" s="209"/>
      <c r="J388" s="209"/>
      <c r="K388" s="90" t="s">
        <v>575</v>
      </c>
      <c r="L388" s="90" t="s">
        <v>816</v>
      </c>
      <c r="M388" s="90"/>
      <c r="N388" s="109">
        <f>N389</f>
        <v>1141.9000000000001</v>
      </c>
    </row>
    <row r="389" spans="2:14" ht="33.75" customHeight="1" x14ac:dyDescent="0.2">
      <c r="B389" s="98"/>
      <c r="C389" s="157"/>
      <c r="D389" s="162"/>
      <c r="E389" s="160"/>
      <c r="F389" s="89"/>
      <c r="G389" s="158"/>
      <c r="H389" s="198" t="s">
        <v>902</v>
      </c>
      <c r="I389" s="199"/>
      <c r="J389" s="200"/>
      <c r="K389" s="91" t="s">
        <v>575</v>
      </c>
      <c r="L389" s="91" t="s">
        <v>816</v>
      </c>
      <c r="M389" s="91" t="s">
        <v>903</v>
      </c>
      <c r="N389" s="110">
        <v>1141.9000000000001</v>
      </c>
    </row>
    <row r="390" spans="2:14" ht="49.5" customHeight="1" x14ac:dyDescent="0.2">
      <c r="B390" s="98"/>
      <c r="C390" s="157"/>
      <c r="D390" s="162"/>
      <c r="E390" s="160"/>
      <c r="F390" s="89"/>
      <c r="G390" s="209" t="s">
        <v>817</v>
      </c>
      <c r="H390" s="209"/>
      <c r="I390" s="209"/>
      <c r="J390" s="209"/>
      <c r="K390" s="90" t="s">
        <v>575</v>
      </c>
      <c r="L390" s="90" t="s">
        <v>818</v>
      </c>
      <c r="M390" s="90"/>
      <c r="N390" s="109">
        <f>N391</f>
        <v>2289.9</v>
      </c>
    </row>
    <row r="391" spans="2:14" ht="34.5" customHeight="1" x14ac:dyDescent="0.2">
      <c r="B391" s="98"/>
      <c r="C391" s="157"/>
      <c r="D391" s="162"/>
      <c r="E391" s="160"/>
      <c r="F391" s="89"/>
      <c r="G391" s="158"/>
      <c r="H391" s="197" t="s">
        <v>902</v>
      </c>
      <c r="I391" s="197"/>
      <c r="J391" s="197"/>
      <c r="K391" s="91" t="s">
        <v>575</v>
      </c>
      <c r="L391" s="91" t="s">
        <v>818</v>
      </c>
      <c r="M391" s="91" t="s">
        <v>903</v>
      </c>
      <c r="N391" s="110">
        <v>2289.9</v>
      </c>
    </row>
    <row r="392" spans="2:14" ht="87" customHeight="1" x14ac:dyDescent="0.2">
      <c r="B392" s="98"/>
      <c r="C392" s="157"/>
      <c r="D392" s="162"/>
      <c r="E392" s="160"/>
      <c r="F392" s="89"/>
      <c r="G392" s="209" t="s">
        <v>1107</v>
      </c>
      <c r="H392" s="210"/>
      <c r="I392" s="210"/>
      <c r="J392" s="210"/>
      <c r="K392" s="134" t="s">
        <v>575</v>
      </c>
      <c r="L392" s="134" t="s">
        <v>819</v>
      </c>
      <c r="M392" s="134"/>
      <c r="N392" s="135">
        <f>N393</f>
        <v>450</v>
      </c>
    </row>
    <row r="393" spans="2:14" ht="30.75" customHeight="1" x14ac:dyDescent="0.2">
      <c r="B393" s="98"/>
      <c r="C393" s="157"/>
      <c r="D393" s="162"/>
      <c r="E393" s="160"/>
      <c r="F393" s="89"/>
      <c r="G393" s="158"/>
      <c r="H393" s="198" t="s">
        <v>902</v>
      </c>
      <c r="I393" s="199"/>
      <c r="J393" s="200"/>
      <c r="K393" s="91" t="s">
        <v>575</v>
      </c>
      <c r="L393" s="91" t="s">
        <v>819</v>
      </c>
      <c r="M393" s="91" t="s">
        <v>903</v>
      </c>
      <c r="N393" s="110">
        <v>450</v>
      </c>
    </row>
    <row r="394" spans="2:14" ht="82.5" customHeight="1" x14ac:dyDescent="0.2">
      <c r="B394" s="98"/>
      <c r="C394" s="157"/>
      <c r="D394" s="162"/>
      <c r="E394" s="160"/>
      <c r="F394" s="89"/>
      <c r="G394" s="209" t="s">
        <v>820</v>
      </c>
      <c r="H394" s="209"/>
      <c r="I394" s="209"/>
      <c r="J394" s="209"/>
      <c r="K394" s="90" t="s">
        <v>575</v>
      </c>
      <c r="L394" s="90" t="s">
        <v>821</v>
      </c>
      <c r="M394" s="90"/>
      <c r="N394" s="109">
        <f>N395</f>
        <v>374</v>
      </c>
    </row>
    <row r="395" spans="2:14" ht="31.5" customHeight="1" x14ac:dyDescent="0.2">
      <c r="B395" s="98"/>
      <c r="C395" s="157"/>
      <c r="D395" s="162"/>
      <c r="E395" s="160"/>
      <c r="F395" s="89"/>
      <c r="G395" s="158"/>
      <c r="H395" s="198" t="s">
        <v>902</v>
      </c>
      <c r="I395" s="199"/>
      <c r="J395" s="200"/>
      <c r="K395" s="91" t="s">
        <v>575</v>
      </c>
      <c r="L395" s="91" t="s">
        <v>821</v>
      </c>
      <c r="M395" s="91" t="s">
        <v>903</v>
      </c>
      <c r="N395" s="110">
        <v>374</v>
      </c>
    </row>
    <row r="396" spans="2:14" ht="87" customHeight="1" thickBot="1" x14ac:dyDescent="0.25">
      <c r="B396" s="98"/>
      <c r="C396" s="157"/>
      <c r="D396" s="162"/>
      <c r="E396" s="160"/>
      <c r="F396" s="89"/>
      <c r="G396" s="221" t="s">
        <v>822</v>
      </c>
      <c r="H396" s="221"/>
      <c r="I396" s="221"/>
      <c r="J396" s="221"/>
      <c r="K396" s="181" t="s">
        <v>575</v>
      </c>
      <c r="L396" s="181" t="s">
        <v>823</v>
      </c>
      <c r="M396" s="181"/>
      <c r="N396" s="182">
        <f>N397</f>
        <v>107</v>
      </c>
    </row>
    <row r="397" spans="2:14" ht="33" customHeight="1" x14ac:dyDescent="0.2">
      <c r="B397" s="98"/>
      <c r="C397" s="157"/>
      <c r="D397" s="162"/>
      <c r="E397" s="160"/>
      <c r="F397" s="89"/>
      <c r="G397" s="158"/>
      <c r="H397" s="206" t="s">
        <v>902</v>
      </c>
      <c r="I397" s="207"/>
      <c r="J397" s="208"/>
      <c r="K397" s="138" t="s">
        <v>575</v>
      </c>
      <c r="L397" s="138" t="s">
        <v>823</v>
      </c>
      <c r="M397" s="138" t="s">
        <v>903</v>
      </c>
      <c r="N397" s="139">
        <v>107</v>
      </c>
    </row>
    <row r="398" spans="2:14" ht="82.5" customHeight="1" x14ac:dyDescent="0.2">
      <c r="B398" s="98"/>
      <c r="C398" s="157"/>
      <c r="D398" s="162"/>
      <c r="E398" s="160"/>
      <c r="F398" s="89"/>
      <c r="G398" s="205" t="s">
        <v>824</v>
      </c>
      <c r="H398" s="205"/>
      <c r="I398" s="205"/>
      <c r="J398" s="205"/>
      <c r="K398" s="90" t="s">
        <v>575</v>
      </c>
      <c r="L398" s="90" t="s">
        <v>825</v>
      </c>
      <c r="M398" s="90"/>
      <c r="N398" s="109">
        <f>N399</f>
        <v>369.5</v>
      </c>
    </row>
    <row r="399" spans="2:14" ht="32.25" customHeight="1" x14ac:dyDescent="0.2">
      <c r="B399" s="98"/>
      <c r="C399" s="157"/>
      <c r="D399" s="162"/>
      <c r="E399" s="160"/>
      <c r="F399" s="89"/>
      <c r="G399" s="158"/>
      <c r="H399" s="206" t="s">
        <v>902</v>
      </c>
      <c r="I399" s="207"/>
      <c r="J399" s="208"/>
      <c r="K399" s="138" t="s">
        <v>575</v>
      </c>
      <c r="L399" s="138" t="s">
        <v>825</v>
      </c>
      <c r="M399" s="138" t="s">
        <v>903</v>
      </c>
      <c r="N399" s="139">
        <v>369.5</v>
      </c>
    </row>
    <row r="400" spans="2:14" ht="87" customHeight="1" x14ac:dyDescent="0.2">
      <c r="B400" s="98"/>
      <c r="C400" s="157"/>
      <c r="D400" s="162"/>
      <c r="E400" s="160"/>
      <c r="F400" s="89"/>
      <c r="G400" s="209" t="s">
        <v>826</v>
      </c>
      <c r="H400" s="209"/>
      <c r="I400" s="209"/>
      <c r="J400" s="209"/>
      <c r="K400" s="90" t="s">
        <v>575</v>
      </c>
      <c r="L400" s="90" t="s">
        <v>827</v>
      </c>
      <c r="M400" s="90"/>
      <c r="N400" s="109">
        <f>N401</f>
        <v>199.2</v>
      </c>
    </row>
    <row r="401" spans="2:14" ht="33.75" customHeight="1" x14ac:dyDescent="0.2">
      <c r="B401" s="98"/>
      <c r="C401" s="157"/>
      <c r="D401" s="162"/>
      <c r="E401" s="160"/>
      <c r="F401" s="89"/>
      <c r="G401" s="158"/>
      <c r="H401" s="198" t="s">
        <v>902</v>
      </c>
      <c r="I401" s="199"/>
      <c r="J401" s="200"/>
      <c r="K401" s="91" t="s">
        <v>575</v>
      </c>
      <c r="L401" s="91" t="s">
        <v>827</v>
      </c>
      <c r="M401" s="91" t="s">
        <v>903</v>
      </c>
      <c r="N401" s="110">
        <v>199.2</v>
      </c>
    </row>
    <row r="402" spans="2:14" ht="81" customHeight="1" x14ac:dyDescent="0.2">
      <c r="B402" s="98"/>
      <c r="C402" s="157"/>
      <c r="D402" s="162"/>
      <c r="E402" s="160"/>
      <c r="F402" s="89"/>
      <c r="G402" s="209" t="s">
        <v>828</v>
      </c>
      <c r="H402" s="209"/>
      <c r="I402" s="209"/>
      <c r="J402" s="209"/>
      <c r="K402" s="90" t="s">
        <v>575</v>
      </c>
      <c r="L402" s="90" t="s">
        <v>829</v>
      </c>
      <c r="M402" s="90"/>
      <c r="N402" s="109">
        <f>N403</f>
        <v>129.19999999999999</v>
      </c>
    </row>
    <row r="403" spans="2:14" ht="35.25" customHeight="1" x14ac:dyDescent="0.2">
      <c r="B403" s="98"/>
      <c r="C403" s="157"/>
      <c r="D403" s="162"/>
      <c r="E403" s="160"/>
      <c r="F403" s="89"/>
      <c r="G403" s="158"/>
      <c r="H403" s="198" t="s">
        <v>902</v>
      </c>
      <c r="I403" s="199"/>
      <c r="J403" s="200"/>
      <c r="K403" s="91" t="s">
        <v>575</v>
      </c>
      <c r="L403" s="91" t="s">
        <v>829</v>
      </c>
      <c r="M403" s="91" t="s">
        <v>903</v>
      </c>
      <c r="N403" s="110">
        <v>129.19999999999999</v>
      </c>
    </row>
    <row r="404" spans="2:14" ht="53.25" customHeight="1" x14ac:dyDescent="0.2">
      <c r="B404" s="98"/>
      <c r="C404" s="157"/>
      <c r="D404" s="162"/>
      <c r="E404" s="160"/>
      <c r="F404" s="256" t="s">
        <v>830</v>
      </c>
      <c r="G404" s="256"/>
      <c r="H404" s="256"/>
      <c r="I404" s="256"/>
      <c r="J404" s="256"/>
      <c r="K404" s="93" t="s">
        <v>575</v>
      </c>
      <c r="L404" s="93" t="s">
        <v>831</v>
      </c>
      <c r="M404" s="93"/>
      <c r="N404" s="112">
        <f>N405+N407</f>
        <v>2923.1</v>
      </c>
    </row>
    <row r="405" spans="2:14" ht="69.75" customHeight="1" x14ac:dyDescent="0.2">
      <c r="B405" s="98"/>
      <c r="C405" s="157"/>
      <c r="D405" s="162"/>
      <c r="E405" s="160"/>
      <c r="F405" s="89"/>
      <c r="G405" s="210" t="s">
        <v>202</v>
      </c>
      <c r="H405" s="210"/>
      <c r="I405" s="210"/>
      <c r="J405" s="210"/>
      <c r="K405" s="134" t="s">
        <v>575</v>
      </c>
      <c r="L405" s="134" t="s">
        <v>203</v>
      </c>
      <c r="M405" s="134"/>
      <c r="N405" s="135">
        <f>N406</f>
        <v>1007.5</v>
      </c>
    </row>
    <row r="406" spans="2:14" ht="34.5" customHeight="1" x14ac:dyDescent="0.2">
      <c r="B406" s="98"/>
      <c r="C406" s="157"/>
      <c r="D406" s="162"/>
      <c r="E406" s="160"/>
      <c r="F406" s="89"/>
      <c r="G406" s="158"/>
      <c r="H406" s="198" t="s">
        <v>902</v>
      </c>
      <c r="I406" s="199"/>
      <c r="J406" s="200"/>
      <c r="K406" s="91" t="s">
        <v>575</v>
      </c>
      <c r="L406" s="91" t="s">
        <v>203</v>
      </c>
      <c r="M406" s="91" t="s">
        <v>903</v>
      </c>
      <c r="N406" s="110">
        <v>1007.5</v>
      </c>
    </row>
    <row r="407" spans="2:14" ht="22.5" customHeight="1" x14ac:dyDescent="0.2">
      <c r="B407" s="98"/>
      <c r="C407" s="157"/>
      <c r="D407" s="162"/>
      <c r="E407" s="160"/>
      <c r="F407" s="89"/>
      <c r="G407" s="209" t="s">
        <v>204</v>
      </c>
      <c r="H407" s="209"/>
      <c r="I407" s="209"/>
      <c r="J407" s="209"/>
      <c r="K407" s="90" t="s">
        <v>575</v>
      </c>
      <c r="L407" s="90" t="s">
        <v>205</v>
      </c>
      <c r="M407" s="90"/>
      <c r="N407" s="109">
        <f>N408</f>
        <v>1915.6</v>
      </c>
    </row>
    <row r="408" spans="2:14" ht="33" customHeight="1" x14ac:dyDescent="0.2">
      <c r="B408" s="98"/>
      <c r="C408" s="157"/>
      <c r="D408" s="162"/>
      <c r="E408" s="160"/>
      <c r="F408" s="89"/>
      <c r="G408" s="158"/>
      <c r="H408" s="198" t="s">
        <v>902</v>
      </c>
      <c r="I408" s="199"/>
      <c r="J408" s="200"/>
      <c r="K408" s="91" t="s">
        <v>575</v>
      </c>
      <c r="L408" s="91" t="s">
        <v>205</v>
      </c>
      <c r="M408" s="91" t="s">
        <v>903</v>
      </c>
      <c r="N408" s="110">
        <v>1915.6</v>
      </c>
    </row>
    <row r="409" spans="2:14" ht="51.75" customHeight="1" x14ac:dyDescent="0.2">
      <c r="B409" s="98"/>
      <c r="C409" s="157"/>
      <c r="D409" s="162"/>
      <c r="E409" s="160"/>
      <c r="F409" s="204" t="s">
        <v>765</v>
      </c>
      <c r="G409" s="204"/>
      <c r="H409" s="204"/>
      <c r="I409" s="204"/>
      <c r="J409" s="204"/>
      <c r="K409" s="93" t="s">
        <v>575</v>
      </c>
      <c r="L409" s="93" t="s">
        <v>206</v>
      </c>
      <c r="M409" s="93"/>
      <c r="N409" s="112">
        <f>N410</f>
        <v>659.6</v>
      </c>
    </row>
    <row r="410" spans="2:14" ht="64.5" customHeight="1" x14ac:dyDescent="0.2">
      <c r="B410" s="98"/>
      <c r="C410" s="157"/>
      <c r="D410" s="162"/>
      <c r="E410" s="160"/>
      <c r="F410" s="89"/>
      <c r="G410" s="209" t="s">
        <v>853</v>
      </c>
      <c r="H410" s="209"/>
      <c r="I410" s="209"/>
      <c r="J410" s="209"/>
      <c r="K410" s="90" t="s">
        <v>575</v>
      </c>
      <c r="L410" s="90" t="s">
        <v>854</v>
      </c>
      <c r="M410" s="90"/>
      <c r="N410" s="109">
        <f>N411</f>
        <v>659.6</v>
      </c>
    </row>
    <row r="411" spans="2:14" ht="35.25" customHeight="1" x14ac:dyDescent="0.2">
      <c r="B411" s="98"/>
      <c r="C411" s="157"/>
      <c r="D411" s="162"/>
      <c r="E411" s="160"/>
      <c r="F411" s="89"/>
      <c r="G411" s="158"/>
      <c r="H411" s="197" t="s">
        <v>902</v>
      </c>
      <c r="I411" s="197"/>
      <c r="J411" s="197"/>
      <c r="K411" s="91" t="s">
        <v>575</v>
      </c>
      <c r="L411" s="91" t="s">
        <v>854</v>
      </c>
      <c r="M411" s="91" t="s">
        <v>903</v>
      </c>
      <c r="N411" s="110">
        <v>659.6</v>
      </c>
    </row>
    <row r="412" spans="2:14" ht="46.5" customHeight="1" x14ac:dyDescent="0.2">
      <c r="B412" s="98"/>
      <c r="C412" s="157"/>
      <c r="D412" s="162"/>
      <c r="E412" s="160"/>
      <c r="F412" s="204" t="s">
        <v>855</v>
      </c>
      <c r="G412" s="204"/>
      <c r="H412" s="242"/>
      <c r="I412" s="242"/>
      <c r="J412" s="242"/>
      <c r="K412" s="132" t="s">
        <v>575</v>
      </c>
      <c r="L412" s="132" t="s">
        <v>856</v>
      </c>
      <c r="M412" s="132"/>
      <c r="N412" s="133">
        <f>N413+N415+N417+N419+N421+N423</f>
        <v>2627.6</v>
      </c>
    </row>
    <row r="413" spans="2:14" ht="48.75" customHeight="1" x14ac:dyDescent="0.2">
      <c r="B413" s="98"/>
      <c r="C413" s="157"/>
      <c r="D413" s="162"/>
      <c r="E413" s="160"/>
      <c r="F413" s="89"/>
      <c r="G413" s="209" t="s">
        <v>857</v>
      </c>
      <c r="H413" s="209"/>
      <c r="I413" s="209"/>
      <c r="J413" s="209"/>
      <c r="K413" s="90" t="s">
        <v>575</v>
      </c>
      <c r="L413" s="90" t="s">
        <v>858</v>
      </c>
      <c r="M413" s="90"/>
      <c r="N413" s="109">
        <f>N414</f>
        <v>1527.6</v>
      </c>
    </row>
    <row r="414" spans="2:14" ht="36" customHeight="1" x14ac:dyDescent="0.2">
      <c r="B414" s="98"/>
      <c r="C414" s="157"/>
      <c r="D414" s="162"/>
      <c r="E414" s="160"/>
      <c r="F414" s="89"/>
      <c r="G414" s="158"/>
      <c r="H414" s="198" t="s">
        <v>902</v>
      </c>
      <c r="I414" s="199"/>
      <c r="J414" s="200"/>
      <c r="K414" s="91" t="s">
        <v>575</v>
      </c>
      <c r="L414" s="91" t="s">
        <v>858</v>
      </c>
      <c r="M414" s="91" t="s">
        <v>903</v>
      </c>
      <c r="N414" s="110">
        <v>1527.6</v>
      </c>
    </row>
    <row r="415" spans="2:14" ht="54" customHeight="1" x14ac:dyDescent="0.2">
      <c r="B415" s="98"/>
      <c r="C415" s="157"/>
      <c r="D415" s="162"/>
      <c r="E415" s="160"/>
      <c r="F415" s="89"/>
      <c r="G415" s="209" t="s">
        <v>859</v>
      </c>
      <c r="H415" s="209"/>
      <c r="I415" s="209"/>
      <c r="J415" s="209"/>
      <c r="K415" s="90" t="s">
        <v>575</v>
      </c>
      <c r="L415" s="90" t="s">
        <v>860</v>
      </c>
      <c r="M415" s="90"/>
      <c r="N415" s="109">
        <f>N416</f>
        <v>500</v>
      </c>
    </row>
    <row r="416" spans="2:14" ht="32.25" customHeight="1" x14ac:dyDescent="0.2">
      <c r="B416" s="98"/>
      <c r="C416" s="157"/>
      <c r="D416" s="162"/>
      <c r="E416" s="160"/>
      <c r="F416" s="89"/>
      <c r="G416" s="158"/>
      <c r="H416" s="198" t="s">
        <v>902</v>
      </c>
      <c r="I416" s="199"/>
      <c r="J416" s="200"/>
      <c r="K416" s="91" t="s">
        <v>575</v>
      </c>
      <c r="L416" s="91" t="s">
        <v>860</v>
      </c>
      <c r="M416" s="91" t="s">
        <v>903</v>
      </c>
      <c r="N416" s="110">
        <v>500</v>
      </c>
    </row>
    <row r="417" spans="2:14" ht="35.25" customHeight="1" x14ac:dyDescent="0.2">
      <c r="B417" s="98"/>
      <c r="C417" s="157"/>
      <c r="D417" s="162"/>
      <c r="E417" s="160"/>
      <c r="F417" s="89"/>
      <c r="G417" s="209" t="s">
        <v>861</v>
      </c>
      <c r="H417" s="209"/>
      <c r="I417" s="209"/>
      <c r="J417" s="209"/>
      <c r="K417" s="90" t="s">
        <v>575</v>
      </c>
      <c r="L417" s="90" t="s">
        <v>862</v>
      </c>
      <c r="M417" s="90"/>
      <c r="N417" s="109">
        <f>N418</f>
        <v>400</v>
      </c>
    </row>
    <row r="418" spans="2:14" ht="32.25" customHeight="1" thickBot="1" x14ac:dyDescent="0.25">
      <c r="B418" s="98"/>
      <c r="C418" s="157"/>
      <c r="D418" s="162"/>
      <c r="E418" s="160"/>
      <c r="F418" s="89"/>
      <c r="G418" s="158"/>
      <c r="H418" s="245" t="s">
        <v>902</v>
      </c>
      <c r="I418" s="246"/>
      <c r="J418" s="247"/>
      <c r="K418" s="179" t="s">
        <v>575</v>
      </c>
      <c r="L418" s="179" t="s">
        <v>862</v>
      </c>
      <c r="M418" s="179" t="s">
        <v>903</v>
      </c>
      <c r="N418" s="180">
        <v>400</v>
      </c>
    </row>
    <row r="419" spans="2:14" ht="68.25" customHeight="1" x14ac:dyDescent="0.2">
      <c r="B419" s="98"/>
      <c r="C419" s="157"/>
      <c r="D419" s="162"/>
      <c r="E419" s="160"/>
      <c r="F419" s="89"/>
      <c r="G419" s="209" t="s">
        <v>863</v>
      </c>
      <c r="H419" s="210"/>
      <c r="I419" s="210"/>
      <c r="J419" s="210"/>
      <c r="K419" s="134" t="s">
        <v>575</v>
      </c>
      <c r="L419" s="134" t="s">
        <v>864</v>
      </c>
      <c r="M419" s="134"/>
      <c r="N419" s="135">
        <f>N420</f>
        <v>100</v>
      </c>
    </row>
    <row r="420" spans="2:14" ht="33.75" customHeight="1" x14ac:dyDescent="0.2">
      <c r="B420" s="98"/>
      <c r="C420" s="157"/>
      <c r="D420" s="162"/>
      <c r="E420" s="160"/>
      <c r="F420" s="89"/>
      <c r="G420" s="158"/>
      <c r="H420" s="198" t="s">
        <v>902</v>
      </c>
      <c r="I420" s="199"/>
      <c r="J420" s="200"/>
      <c r="K420" s="91" t="s">
        <v>575</v>
      </c>
      <c r="L420" s="91" t="s">
        <v>864</v>
      </c>
      <c r="M420" s="91" t="s">
        <v>903</v>
      </c>
      <c r="N420" s="110">
        <v>100</v>
      </c>
    </row>
    <row r="421" spans="2:14" ht="64.5" customHeight="1" x14ac:dyDescent="0.2">
      <c r="B421" s="98"/>
      <c r="C421" s="157"/>
      <c r="D421" s="162"/>
      <c r="E421" s="160"/>
      <c r="F421" s="89"/>
      <c r="G421" s="205" t="s">
        <v>865</v>
      </c>
      <c r="H421" s="205"/>
      <c r="I421" s="205"/>
      <c r="J421" s="205"/>
      <c r="K421" s="90" t="s">
        <v>575</v>
      </c>
      <c r="L421" s="90" t="s">
        <v>866</v>
      </c>
      <c r="M421" s="90"/>
      <c r="N421" s="109">
        <f>N422</f>
        <v>50</v>
      </c>
    </row>
    <row r="422" spans="2:14" ht="35.25" customHeight="1" x14ac:dyDescent="0.2">
      <c r="B422" s="98"/>
      <c r="C422" s="157"/>
      <c r="D422" s="162"/>
      <c r="E422" s="160"/>
      <c r="F422" s="89"/>
      <c r="G422" s="158"/>
      <c r="H422" s="206" t="s">
        <v>902</v>
      </c>
      <c r="I422" s="207"/>
      <c r="J422" s="208"/>
      <c r="K422" s="138" t="s">
        <v>575</v>
      </c>
      <c r="L422" s="138" t="s">
        <v>866</v>
      </c>
      <c r="M422" s="138" t="s">
        <v>903</v>
      </c>
      <c r="N422" s="139">
        <v>50</v>
      </c>
    </row>
    <row r="423" spans="2:14" ht="48.75" customHeight="1" x14ac:dyDescent="0.2">
      <c r="B423" s="98"/>
      <c r="C423" s="157"/>
      <c r="D423" s="162"/>
      <c r="E423" s="160"/>
      <c r="F423" s="89"/>
      <c r="G423" s="209" t="s">
        <v>867</v>
      </c>
      <c r="H423" s="209"/>
      <c r="I423" s="209"/>
      <c r="J423" s="209"/>
      <c r="K423" s="90" t="s">
        <v>575</v>
      </c>
      <c r="L423" s="90" t="s">
        <v>868</v>
      </c>
      <c r="M423" s="90"/>
      <c r="N423" s="109">
        <f>N424</f>
        <v>50</v>
      </c>
    </row>
    <row r="424" spans="2:14" ht="32.25" customHeight="1" x14ac:dyDescent="0.2">
      <c r="B424" s="98"/>
      <c r="C424" s="157"/>
      <c r="D424" s="162"/>
      <c r="E424" s="160"/>
      <c r="F424" s="89"/>
      <c r="G424" s="158"/>
      <c r="H424" s="198" t="s">
        <v>902</v>
      </c>
      <c r="I424" s="199"/>
      <c r="J424" s="200"/>
      <c r="K424" s="91" t="s">
        <v>575</v>
      </c>
      <c r="L424" s="91" t="s">
        <v>868</v>
      </c>
      <c r="M424" s="91" t="s">
        <v>903</v>
      </c>
      <c r="N424" s="110">
        <v>50</v>
      </c>
    </row>
    <row r="425" spans="2:14" ht="66.75" customHeight="1" x14ac:dyDescent="0.2">
      <c r="B425" s="98"/>
      <c r="C425" s="157"/>
      <c r="D425" s="162"/>
      <c r="E425" s="203" t="s">
        <v>398</v>
      </c>
      <c r="F425" s="203"/>
      <c r="G425" s="203"/>
      <c r="H425" s="203"/>
      <c r="I425" s="203"/>
      <c r="J425" s="203"/>
      <c r="K425" s="92" t="s">
        <v>575</v>
      </c>
      <c r="L425" s="92" t="s">
        <v>399</v>
      </c>
      <c r="M425" s="92"/>
      <c r="N425" s="111">
        <f>N429+N426</f>
        <v>2103.5</v>
      </c>
    </row>
    <row r="426" spans="2:14" ht="34.5" customHeight="1" x14ac:dyDescent="0.2">
      <c r="B426" s="98"/>
      <c r="C426" s="157"/>
      <c r="D426" s="162"/>
      <c r="E426" s="160"/>
      <c r="F426" s="163"/>
      <c r="G426" s="164"/>
      <c r="H426" s="164"/>
      <c r="I426" s="268" t="s">
        <v>400</v>
      </c>
      <c r="J426" s="264"/>
      <c r="K426" s="92" t="s">
        <v>575</v>
      </c>
      <c r="L426" s="92">
        <v>1320200000</v>
      </c>
      <c r="M426" s="92"/>
      <c r="N426" s="111">
        <f>N427</f>
        <v>503.5</v>
      </c>
    </row>
    <row r="427" spans="2:14" ht="27.75" customHeight="1" x14ac:dyDescent="0.2">
      <c r="B427" s="98"/>
      <c r="C427" s="157"/>
      <c r="D427" s="162"/>
      <c r="E427" s="160"/>
      <c r="F427" s="163"/>
      <c r="G427" s="164"/>
      <c r="H427" s="164"/>
      <c r="I427" s="268" t="s">
        <v>697</v>
      </c>
      <c r="J427" s="264"/>
      <c r="K427" s="92" t="s">
        <v>575</v>
      </c>
      <c r="L427" s="92">
        <v>132021010</v>
      </c>
      <c r="M427" s="92"/>
      <c r="N427" s="111">
        <f>N428</f>
        <v>503.5</v>
      </c>
    </row>
    <row r="428" spans="2:14" ht="21" customHeight="1" x14ac:dyDescent="0.2">
      <c r="B428" s="98"/>
      <c r="C428" s="157"/>
      <c r="D428" s="162"/>
      <c r="E428" s="160"/>
      <c r="F428" s="163"/>
      <c r="G428" s="164"/>
      <c r="H428" s="164"/>
      <c r="I428" s="268" t="s">
        <v>872</v>
      </c>
      <c r="J428" s="264"/>
      <c r="K428" s="92" t="s">
        <v>575</v>
      </c>
      <c r="L428" s="92">
        <v>132021010</v>
      </c>
      <c r="M428" s="92">
        <v>622</v>
      </c>
      <c r="N428" s="111">
        <v>503.5</v>
      </c>
    </row>
    <row r="429" spans="2:14" ht="33" customHeight="1" x14ac:dyDescent="0.2">
      <c r="B429" s="98"/>
      <c r="C429" s="157"/>
      <c r="D429" s="162"/>
      <c r="E429" s="160"/>
      <c r="F429" s="123" t="s">
        <v>869</v>
      </c>
      <c r="G429" s="124"/>
      <c r="H429" s="124"/>
      <c r="I429" s="266" t="s">
        <v>1101</v>
      </c>
      <c r="J429" s="267"/>
      <c r="K429" s="93" t="s">
        <v>575</v>
      </c>
      <c r="L429" s="93" t="s">
        <v>870</v>
      </c>
      <c r="M429" s="93"/>
      <c r="N429" s="112">
        <f>N430+N432</f>
        <v>1600</v>
      </c>
    </row>
    <row r="430" spans="2:14" ht="86.25" customHeight="1" x14ac:dyDescent="0.2">
      <c r="B430" s="98"/>
      <c r="C430" s="157"/>
      <c r="D430" s="162"/>
      <c r="E430" s="160"/>
      <c r="F430" s="89"/>
      <c r="G430" s="209" t="s">
        <v>1115</v>
      </c>
      <c r="H430" s="209"/>
      <c r="I430" s="210"/>
      <c r="J430" s="210"/>
      <c r="K430" s="134" t="s">
        <v>575</v>
      </c>
      <c r="L430" s="134" t="s">
        <v>871</v>
      </c>
      <c r="M430" s="134"/>
      <c r="N430" s="135">
        <f>N431</f>
        <v>1274</v>
      </c>
    </row>
    <row r="431" spans="2:14" ht="25.5" customHeight="1" x14ac:dyDescent="0.2">
      <c r="B431" s="98"/>
      <c r="C431" s="157"/>
      <c r="D431" s="162"/>
      <c r="E431" s="160"/>
      <c r="F431" s="89"/>
      <c r="G431" s="158"/>
      <c r="H431" s="198" t="s">
        <v>872</v>
      </c>
      <c r="I431" s="199"/>
      <c r="J431" s="200"/>
      <c r="K431" s="91" t="s">
        <v>575</v>
      </c>
      <c r="L431" s="91" t="s">
        <v>871</v>
      </c>
      <c r="M431" s="91" t="s">
        <v>873</v>
      </c>
      <c r="N431" s="110">
        <v>1274</v>
      </c>
    </row>
    <row r="432" spans="2:14" ht="83.25" customHeight="1" x14ac:dyDescent="0.2">
      <c r="B432" s="98"/>
      <c r="C432" s="157"/>
      <c r="D432" s="162"/>
      <c r="E432" s="160"/>
      <c r="F432" s="89"/>
      <c r="G432" s="209" t="s">
        <v>1119</v>
      </c>
      <c r="H432" s="209"/>
      <c r="I432" s="209"/>
      <c r="J432" s="209"/>
      <c r="K432" s="90" t="s">
        <v>575</v>
      </c>
      <c r="L432" s="90" t="s">
        <v>666</v>
      </c>
      <c r="M432" s="90"/>
      <c r="N432" s="109">
        <f>N433</f>
        <v>326</v>
      </c>
    </row>
    <row r="433" spans="2:14" ht="19.5" customHeight="1" x14ac:dyDescent="0.2">
      <c r="B433" s="98"/>
      <c r="C433" s="157"/>
      <c r="D433" s="162"/>
      <c r="E433" s="160"/>
      <c r="F433" s="89"/>
      <c r="G433" s="158"/>
      <c r="H433" s="198" t="s">
        <v>872</v>
      </c>
      <c r="I433" s="199"/>
      <c r="J433" s="200"/>
      <c r="K433" s="91" t="s">
        <v>575</v>
      </c>
      <c r="L433" s="91" t="s">
        <v>666</v>
      </c>
      <c r="M433" s="91" t="s">
        <v>873</v>
      </c>
      <c r="N433" s="110">
        <v>326</v>
      </c>
    </row>
    <row r="434" spans="2:14" ht="18.75" customHeight="1" x14ac:dyDescent="0.2">
      <c r="B434" s="98"/>
      <c r="C434" s="201" t="s">
        <v>667</v>
      </c>
      <c r="D434" s="201"/>
      <c r="E434" s="201"/>
      <c r="F434" s="201"/>
      <c r="G434" s="201"/>
      <c r="H434" s="201"/>
      <c r="I434" s="201"/>
      <c r="J434" s="201"/>
      <c r="K434" s="87" t="s">
        <v>668</v>
      </c>
      <c r="L434" s="87"/>
      <c r="M434" s="87"/>
      <c r="N434" s="107">
        <f>N435</f>
        <v>15613.499999999998</v>
      </c>
    </row>
    <row r="435" spans="2:14" ht="33.75" customHeight="1" x14ac:dyDescent="0.2">
      <c r="B435" s="98"/>
      <c r="C435" s="157"/>
      <c r="D435" s="202" t="s">
        <v>669</v>
      </c>
      <c r="E435" s="202"/>
      <c r="F435" s="202"/>
      <c r="G435" s="202"/>
      <c r="H435" s="202"/>
      <c r="I435" s="202"/>
      <c r="J435" s="202"/>
      <c r="K435" s="88" t="s">
        <v>668</v>
      </c>
      <c r="L435" s="88" t="s">
        <v>670</v>
      </c>
      <c r="M435" s="88"/>
      <c r="N435" s="108">
        <f>N436+N444+N454</f>
        <v>15613.499999999998</v>
      </c>
    </row>
    <row r="436" spans="2:14" ht="33.75" customHeight="1" x14ac:dyDescent="0.2">
      <c r="B436" s="98"/>
      <c r="C436" s="157"/>
      <c r="D436" s="162"/>
      <c r="E436" s="203" t="s">
        <v>671</v>
      </c>
      <c r="F436" s="203"/>
      <c r="G436" s="203"/>
      <c r="H436" s="203"/>
      <c r="I436" s="203"/>
      <c r="J436" s="203"/>
      <c r="K436" s="92" t="s">
        <v>668</v>
      </c>
      <c r="L436" s="92" t="s">
        <v>672</v>
      </c>
      <c r="M436" s="92"/>
      <c r="N436" s="111">
        <f>N437</f>
        <v>4700</v>
      </c>
    </row>
    <row r="437" spans="2:14" ht="33" customHeight="1" x14ac:dyDescent="0.2">
      <c r="B437" s="98"/>
      <c r="C437" s="157"/>
      <c r="D437" s="162"/>
      <c r="E437" s="160"/>
      <c r="F437" s="256" t="s">
        <v>673</v>
      </c>
      <c r="G437" s="256"/>
      <c r="H437" s="256"/>
      <c r="I437" s="256"/>
      <c r="J437" s="256"/>
      <c r="K437" s="93" t="s">
        <v>668</v>
      </c>
      <c r="L437" s="93" t="s">
        <v>674</v>
      </c>
      <c r="M437" s="93"/>
      <c r="N437" s="112">
        <f>N438+N440+N442</f>
        <v>4700</v>
      </c>
    </row>
    <row r="438" spans="2:14" ht="51" customHeight="1" x14ac:dyDescent="0.2">
      <c r="B438" s="98"/>
      <c r="C438" s="157"/>
      <c r="D438" s="162"/>
      <c r="E438" s="160"/>
      <c r="F438" s="89"/>
      <c r="G438" s="210" t="s">
        <v>675</v>
      </c>
      <c r="H438" s="210"/>
      <c r="I438" s="210"/>
      <c r="J438" s="210"/>
      <c r="K438" s="134" t="s">
        <v>668</v>
      </c>
      <c r="L438" s="134" t="s">
        <v>676</v>
      </c>
      <c r="M438" s="134"/>
      <c r="N438" s="135">
        <f>N439</f>
        <v>3100</v>
      </c>
    </row>
    <row r="439" spans="2:14" ht="50.25" customHeight="1" x14ac:dyDescent="0.2">
      <c r="B439" s="98"/>
      <c r="C439" s="157"/>
      <c r="D439" s="162"/>
      <c r="E439" s="160"/>
      <c r="F439" s="89"/>
      <c r="G439" s="158"/>
      <c r="H439" s="198" t="s">
        <v>677</v>
      </c>
      <c r="I439" s="199"/>
      <c r="J439" s="200"/>
      <c r="K439" s="91" t="s">
        <v>668</v>
      </c>
      <c r="L439" s="91" t="s">
        <v>676</v>
      </c>
      <c r="M439" s="91" t="s">
        <v>678</v>
      </c>
      <c r="N439" s="110">
        <v>3100</v>
      </c>
    </row>
    <row r="440" spans="2:14" ht="53.25" customHeight="1" x14ac:dyDescent="0.2">
      <c r="B440" s="98"/>
      <c r="C440" s="157"/>
      <c r="D440" s="162"/>
      <c r="E440" s="160"/>
      <c r="F440" s="89"/>
      <c r="G440" s="209" t="s">
        <v>0</v>
      </c>
      <c r="H440" s="209"/>
      <c r="I440" s="209"/>
      <c r="J440" s="209"/>
      <c r="K440" s="90" t="s">
        <v>668</v>
      </c>
      <c r="L440" s="90" t="s">
        <v>679</v>
      </c>
      <c r="M440" s="90"/>
      <c r="N440" s="109">
        <f>N441</f>
        <v>1000</v>
      </c>
    </row>
    <row r="441" spans="2:14" ht="53.25" customHeight="1" x14ac:dyDescent="0.2">
      <c r="B441" s="98"/>
      <c r="C441" s="157"/>
      <c r="D441" s="162"/>
      <c r="E441" s="160"/>
      <c r="F441" s="89"/>
      <c r="G441" s="158"/>
      <c r="H441" s="198" t="s">
        <v>677</v>
      </c>
      <c r="I441" s="199"/>
      <c r="J441" s="200"/>
      <c r="K441" s="91" t="s">
        <v>668</v>
      </c>
      <c r="L441" s="91" t="s">
        <v>679</v>
      </c>
      <c r="M441" s="91" t="s">
        <v>678</v>
      </c>
      <c r="N441" s="110">
        <v>1000</v>
      </c>
    </row>
    <row r="442" spans="2:14" ht="50.25" customHeight="1" thickBot="1" x14ac:dyDescent="0.25">
      <c r="B442" s="98"/>
      <c r="C442" s="157"/>
      <c r="D442" s="162"/>
      <c r="E442" s="160"/>
      <c r="F442" s="89"/>
      <c r="G442" s="221" t="s">
        <v>680</v>
      </c>
      <c r="H442" s="221"/>
      <c r="I442" s="221"/>
      <c r="J442" s="221"/>
      <c r="K442" s="181" t="s">
        <v>668</v>
      </c>
      <c r="L442" s="181" t="s">
        <v>681</v>
      </c>
      <c r="M442" s="181"/>
      <c r="N442" s="182">
        <f>N443</f>
        <v>600</v>
      </c>
    </row>
    <row r="443" spans="2:14" ht="51" customHeight="1" x14ac:dyDescent="0.2">
      <c r="B443" s="98"/>
      <c r="C443" s="157"/>
      <c r="D443" s="162"/>
      <c r="E443" s="160"/>
      <c r="F443" s="89"/>
      <c r="G443" s="158"/>
      <c r="H443" s="206" t="s">
        <v>677</v>
      </c>
      <c r="I443" s="207"/>
      <c r="J443" s="208"/>
      <c r="K443" s="138" t="s">
        <v>668</v>
      </c>
      <c r="L443" s="138" t="s">
        <v>681</v>
      </c>
      <c r="M443" s="138" t="s">
        <v>678</v>
      </c>
      <c r="N443" s="139">
        <v>600</v>
      </c>
    </row>
    <row r="444" spans="2:14" ht="19.5" customHeight="1" x14ac:dyDescent="0.2">
      <c r="B444" s="98"/>
      <c r="C444" s="157"/>
      <c r="D444" s="162"/>
      <c r="E444" s="203" t="s">
        <v>682</v>
      </c>
      <c r="F444" s="203"/>
      <c r="G444" s="203"/>
      <c r="H444" s="203"/>
      <c r="I444" s="203"/>
      <c r="J444" s="203"/>
      <c r="K444" s="92" t="s">
        <v>668</v>
      </c>
      <c r="L444" s="92" t="s">
        <v>683</v>
      </c>
      <c r="M444" s="92"/>
      <c r="N444" s="111">
        <f>N445</f>
        <v>9999.9999999999982</v>
      </c>
    </row>
    <row r="445" spans="2:14" ht="20.25" customHeight="1" x14ac:dyDescent="0.2">
      <c r="B445" s="98"/>
      <c r="C445" s="157"/>
      <c r="D445" s="162"/>
      <c r="E445" s="160"/>
      <c r="F445" s="204" t="s">
        <v>684</v>
      </c>
      <c r="G445" s="204"/>
      <c r="H445" s="204"/>
      <c r="I445" s="204"/>
      <c r="J445" s="204"/>
      <c r="K445" s="93" t="s">
        <v>668</v>
      </c>
      <c r="L445" s="93" t="s">
        <v>685</v>
      </c>
      <c r="M445" s="93"/>
      <c r="N445" s="112">
        <f>N446</f>
        <v>9999.9999999999982</v>
      </c>
    </row>
    <row r="446" spans="2:14" ht="34.5" customHeight="1" x14ac:dyDescent="0.2">
      <c r="B446" s="98"/>
      <c r="C446" s="157"/>
      <c r="D446" s="162"/>
      <c r="E446" s="160"/>
      <c r="F446" s="89"/>
      <c r="G446" s="209" t="s">
        <v>686</v>
      </c>
      <c r="H446" s="209"/>
      <c r="I446" s="209"/>
      <c r="J446" s="209"/>
      <c r="K446" s="90" t="s">
        <v>668</v>
      </c>
      <c r="L446" s="90" t="s">
        <v>687</v>
      </c>
      <c r="M446" s="90"/>
      <c r="N446" s="109">
        <f>SUM(N447:N453)</f>
        <v>9999.9999999999982</v>
      </c>
    </row>
    <row r="447" spans="2:14" ht="22.5" customHeight="1" x14ac:dyDescent="0.2">
      <c r="B447" s="98"/>
      <c r="C447" s="157"/>
      <c r="D447" s="162"/>
      <c r="E447" s="160"/>
      <c r="F447" s="89"/>
      <c r="G447" s="158"/>
      <c r="H447" s="198" t="s">
        <v>391</v>
      </c>
      <c r="I447" s="199"/>
      <c r="J447" s="200"/>
      <c r="K447" s="91" t="s">
        <v>668</v>
      </c>
      <c r="L447" s="91" t="s">
        <v>687</v>
      </c>
      <c r="M447" s="91" t="s">
        <v>392</v>
      </c>
      <c r="N447" s="110">
        <v>7268.3</v>
      </c>
    </row>
    <row r="448" spans="2:14" ht="34.5" customHeight="1" x14ac:dyDescent="0.2">
      <c r="B448" s="98"/>
      <c r="C448" s="157"/>
      <c r="D448" s="162"/>
      <c r="E448" s="160"/>
      <c r="F448" s="89"/>
      <c r="G448" s="158"/>
      <c r="H448" s="197" t="s">
        <v>393</v>
      </c>
      <c r="I448" s="197"/>
      <c r="J448" s="197"/>
      <c r="K448" s="91" t="s">
        <v>668</v>
      </c>
      <c r="L448" s="91" t="s">
        <v>687</v>
      </c>
      <c r="M448" s="91" t="s">
        <v>394</v>
      </c>
      <c r="N448" s="110">
        <v>2195</v>
      </c>
    </row>
    <row r="449" spans="2:14" ht="33.75" customHeight="1" x14ac:dyDescent="0.2">
      <c r="B449" s="98"/>
      <c r="C449" s="157"/>
      <c r="D449" s="162"/>
      <c r="E449" s="160"/>
      <c r="F449" s="89"/>
      <c r="G449" s="158"/>
      <c r="H449" s="206" t="s">
        <v>902</v>
      </c>
      <c r="I449" s="207"/>
      <c r="J449" s="208"/>
      <c r="K449" s="138" t="s">
        <v>668</v>
      </c>
      <c r="L449" s="138" t="s">
        <v>687</v>
      </c>
      <c r="M449" s="138" t="s">
        <v>903</v>
      </c>
      <c r="N449" s="139">
        <v>230.3</v>
      </c>
    </row>
    <row r="450" spans="2:14" ht="22.5" customHeight="1" x14ac:dyDescent="0.2">
      <c r="B450" s="98"/>
      <c r="C450" s="157"/>
      <c r="D450" s="162"/>
      <c r="E450" s="160"/>
      <c r="F450" s="89"/>
      <c r="G450" s="158"/>
      <c r="H450" s="198" t="s">
        <v>1142</v>
      </c>
      <c r="I450" s="199"/>
      <c r="J450" s="200"/>
      <c r="K450" s="91" t="s">
        <v>668</v>
      </c>
      <c r="L450" s="91" t="s">
        <v>687</v>
      </c>
      <c r="M450" s="91" t="s">
        <v>894</v>
      </c>
      <c r="N450" s="110">
        <v>286.39999999999998</v>
      </c>
    </row>
    <row r="451" spans="2:14" ht="15" customHeight="1" x14ac:dyDescent="0.2">
      <c r="B451" s="98"/>
      <c r="C451" s="157"/>
      <c r="D451" s="162"/>
      <c r="E451" s="160"/>
      <c r="F451" s="89"/>
      <c r="G451" s="158"/>
      <c r="H451" s="198" t="s">
        <v>354</v>
      </c>
      <c r="I451" s="199"/>
      <c r="J451" s="200"/>
      <c r="K451" s="91" t="s">
        <v>668</v>
      </c>
      <c r="L451" s="91" t="s">
        <v>687</v>
      </c>
      <c r="M451" s="91" t="s">
        <v>355</v>
      </c>
      <c r="N451" s="110">
        <v>10</v>
      </c>
    </row>
    <row r="452" spans="2:14" ht="15" customHeight="1" x14ac:dyDescent="0.2">
      <c r="B452" s="98"/>
      <c r="C452" s="157"/>
      <c r="D452" s="162"/>
      <c r="E452" s="160"/>
      <c r="F452" s="89"/>
      <c r="G452" s="158"/>
      <c r="H452" s="149"/>
      <c r="I452" s="150" t="s">
        <v>299</v>
      </c>
      <c r="J452" s="151"/>
      <c r="K452" s="91" t="s">
        <v>668</v>
      </c>
      <c r="L452" s="91" t="s">
        <v>687</v>
      </c>
      <c r="M452" s="91">
        <v>852</v>
      </c>
      <c r="N452" s="110">
        <v>0.8</v>
      </c>
    </row>
    <row r="453" spans="2:14" ht="15" customHeight="1" x14ac:dyDescent="0.2">
      <c r="B453" s="98"/>
      <c r="C453" s="157"/>
      <c r="D453" s="162"/>
      <c r="E453" s="160"/>
      <c r="F453" s="89"/>
      <c r="G453" s="158"/>
      <c r="H453" s="198" t="s">
        <v>301</v>
      </c>
      <c r="I453" s="199"/>
      <c r="J453" s="200"/>
      <c r="K453" s="91" t="s">
        <v>668</v>
      </c>
      <c r="L453" s="91" t="s">
        <v>687</v>
      </c>
      <c r="M453" s="91" t="s">
        <v>302</v>
      </c>
      <c r="N453" s="110">
        <v>9.1999999999999993</v>
      </c>
    </row>
    <row r="454" spans="2:14" ht="21.75" customHeight="1" x14ac:dyDescent="0.2">
      <c r="B454" s="98"/>
      <c r="C454" s="157"/>
      <c r="D454" s="162"/>
      <c r="E454" s="203" t="s">
        <v>688</v>
      </c>
      <c r="F454" s="203"/>
      <c r="G454" s="203"/>
      <c r="H454" s="203"/>
      <c r="I454" s="203"/>
      <c r="J454" s="203"/>
      <c r="K454" s="92" t="s">
        <v>668</v>
      </c>
      <c r="L454" s="92" t="s">
        <v>689</v>
      </c>
      <c r="M454" s="92"/>
      <c r="N454" s="111">
        <f>N455</f>
        <v>913.5</v>
      </c>
    </row>
    <row r="455" spans="2:14" ht="35.25" customHeight="1" x14ac:dyDescent="0.2">
      <c r="B455" s="98"/>
      <c r="C455" s="157"/>
      <c r="D455" s="162"/>
      <c r="E455" s="160"/>
      <c r="F455" s="204" t="s">
        <v>690</v>
      </c>
      <c r="G455" s="204"/>
      <c r="H455" s="204"/>
      <c r="I455" s="204"/>
      <c r="J455" s="204"/>
      <c r="K455" s="93" t="s">
        <v>668</v>
      </c>
      <c r="L455" s="93" t="s">
        <v>691</v>
      </c>
      <c r="M455" s="93"/>
      <c r="N455" s="112">
        <f>N456+N458+N460</f>
        <v>913.5</v>
      </c>
    </row>
    <row r="456" spans="2:14" ht="51.75" customHeight="1" x14ac:dyDescent="0.2">
      <c r="B456" s="98"/>
      <c r="C456" s="157"/>
      <c r="D456" s="162"/>
      <c r="E456" s="160"/>
      <c r="F456" s="89"/>
      <c r="G456" s="209" t="s">
        <v>692</v>
      </c>
      <c r="H456" s="209"/>
      <c r="I456" s="209"/>
      <c r="J456" s="209"/>
      <c r="K456" s="90" t="s">
        <v>668</v>
      </c>
      <c r="L456" s="90" t="s">
        <v>693</v>
      </c>
      <c r="M456" s="90"/>
      <c r="N456" s="109">
        <f>N457</f>
        <v>688</v>
      </c>
    </row>
    <row r="457" spans="2:14" ht="24" customHeight="1" x14ac:dyDescent="0.2">
      <c r="B457" s="98"/>
      <c r="C457" s="157"/>
      <c r="D457" s="162"/>
      <c r="E457" s="160"/>
      <c r="F457" s="89"/>
      <c r="G457" s="158"/>
      <c r="H457" s="198" t="s">
        <v>1142</v>
      </c>
      <c r="I457" s="199"/>
      <c r="J457" s="200"/>
      <c r="K457" s="91" t="s">
        <v>668</v>
      </c>
      <c r="L457" s="91" t="s">
        <v>693</v>
      </c>
      <c r="M457" s="91" t="s">
        <v>894</v>
      </c>
      <c r="N457" s="110">
        <v>688</v>
      </c>
    </row>
    <row r="458" spans="2:14" ht="66.75" customHeight="1" x14ac:dyDescent="0.2">
      <c r="B458" s="98"/>
      <c r="C458" s="157"/>
      <c r="D458" s="162"/>
      <c r="E458" s="160"/>
      <c r="F458" s="89"/>
      <c r="G458" s="205" t="s">
        <v>695</v>
      </c>
      <c r="H458" s="205"/>
      <c r="I458" s="205"/>
      <c r="J458" s="205"/>
      <c r="K458" s="90" t="s">
        <v>668</v>
      </c>
      <c r="L458" s="90" t="s">
        <v>696</v>
      </c>
      <c r="M458" s="90"/>
      <c r="N458" s="109">
        <f>N459</f>
        <v>212.5</v>
      </c>
    </row>
    <row r="459" spans="2:14" ht="24" customHeight="1" x14ac:dyDescent="0.2">
      <c r="B459" s="98"/>
      <c r="C459" s="157"/>
      <c r="D459" s="162"/>
      <c r="E459" s="160"/>
      <c r="F459" s="89"/>
      <c r="G459" s="158"/>
      <c r="H459" s="206" t="s">
        <v>1142</v>
      </c>
      <c r="I459" s="207"/>
      <c r="J459" s="208"/>
      <c r="K459" s="138" t="s">
        <v>668</v>
      </c>
      <c r="L459" s="138" t="s">
        <v>696</v>
      </c>
      <c r="M459" s="138" t="s">
        <v>894</v>
      </c>
      <c r="N459" s="139">
        <v>212.5</v>
      </c>
    </row>
    <row r="460" spans="2:14" ht="70.5" customHeight="1" x14ac:dyDescent="0.2">
      <c r="B460" s="98"/>
      <c r="C460" s="157"/>
      <c r="D460" s="162"/>
      <c r="E460" s="160"/>
      <c r="F460" s="89"/>
      <c r="G460" s="209" t="s">
        <v>3</v>
      </c>
      <c r="H460" s="209"/>
      <c r="I460" s="209"/>
      <c r="J460" s="209"/>
      <c r="K460" s="90" t="s">
        <v>668</v>
      </c>
      <c r="L460" s="90" t="s">
        <v>4</v>
      </c>
      <c r="M460" s="90"/>
      <c r="N460" s="109">
        <f>N461</f>
        <v>13</v>
      </c>
    </row>
    <row r="461" spans="2:14" ht="25.5" customHeight="1" x14ac:dyDescent="0.2">
      <c r="B461" s="98"/>
      <c r="C461" s="157"/>
      <c r="D461" s="162"/>
      <c r="E461" s="160"/>
      <c r="F461" s="89"/>
      <c r="G461" s="158"/>
      <c r="H461" s="198" t="s">
        <v>1142</v>
      </c>
      <c r="I461" s="199"/>
      <c r="J461" s="200"/>
      <c r="K461" s="91" t="s">
        <v>668</v>
      </c>
      <c r="L461" s="91" t="s">
        <v>4</v>
      </c>
      <c r="M461" s="91" t="s">
        <v>894</v>
      </c>
      <c r="N461" s="110">
        <v>13</v>
      </c>
    </row>
    <row r="462" spans="2:14" ht="24" customHeight="1" x14ac:dyDescent="0.2">
      <c r="B462" s="257" t="s">
        <v>5</v>
      </c>
      <c r="C462" s="258"/>
      <c r="D462" s="258"/>
      <c r="E462" s="258"/>
      <c r="F462" s="258"/>
      <c r="G462" s="258"/>
      <c r="H462" s="258"/>
      <c r="I462" s="258"/>
      <c r="J462" s="258"/>
      <c r="K462" s="94" t="s">
        <v>6</v>
      </c>
      <c r="L462" s="94"/>
      <c r="M462" s="94"/>
      <c r="N462" s="106">
        <f>N463+N487+N516</f>
        <v>505096.8</v>
      </c>
    </row>
    <row r="463" spans="2:14" ht="21" customHeight="1" x14ac:dyDescent="0.2">
      <c r="B463" s="98"/>
      <c r="C463" s="201" t="s">
        <v>7</v>
      </c>
      <c r="D463" s="201"/>
      <c r="E463" s="201"/>
      <c r="F463" s="201"/>
      <c r="G463" s="201"/>
      <c r="H463" s="201"/>
      <c r="I463" s="201"/>
      <c r="J463" s="201"/>
      <c r="K463" s="87" t="s">
        <v>8</v>
      </c>
      <c r="L463" s="87"/>
      <c r="M463" s="87"/>
      <c r="N463" s="107">
        <f>N469+N464</f>
        <v>99616.799999999988</v>
      </c>
    </row>
    <row r="464" spans="2:14" ht="21" customHeight="1" x14ac:dyDescent="0.2">
      <c r="B464" s="98"/>
      <c r="C464" s="157"/>
      <c r="D464" s="153"/>
      <c r="E464" s="153"/>
      <c r="F464" s="153"/>
      <c r="G464" s="153"/>
      <c r="H464" s="153"/>
      <c r="I464" s="269" t="s">
        <v>263</v>
      </c>
      <c r="J464" s="270"/>
      <c r="K464" s="87" t="s">
        <v>8</v>
      </c>
      <c r="L464" s="118" t="s">
        <v>264</v>
      </c>
      <c r="M464" s="87"/>
      <c r="N464" s="107">
        <f>N465</f>
        <v>8274.4</v>
      </c>
    </row>
    <row r="465" spans="2:14" ht="37.5" customHeight="1" x14ac:dyDescent="0.2">
      <c r="B465" s="98"/>
      <c r="C465" s="157"/>
      <c r="D465" s="153"/>
      <c r="E465" s="153"/>
      <c r="F465" s="153"/>
      <c r="G465" s="153"/>
      <c r="H465" s="153"/>
      <c r="I465" s="269" t="s">
        <v>1092</v>
      </c>
      <c r="J465" s="270"/>
      <c r="K465" s="87" t="s">
        <v>8</v>
      </c>
      <c r="L465" s="118" t="s">
        <v>1093</v>
      </c>
      <c r="M465" s="87"/>
      <c r="N465" s="107">
        <f>N466</f>
        <v>8274.4</v>
      </c>
    </row>
    <row r="466" spans="2:14" ht="37.5" customHeight="1" x14ac:dyDescent="0.2">
      <c r="B466" s="98"/>
      <c r="C466" s="157"/>
      <c r="D466" s="153"/>
      <c r="E466" s="153"/>
      <c r="F466" s="153"/>
      <c r="G466" s="153"/>
      <c r="H466" s="153"/>
      <c r="I466" s="269" t="s">
        <v>1105</v>
      </c>
      <c r="J466" s="270"/>
      <c r="K466" s="87" t="s">
        <v>8</v>
      </c>
      <c r="L466" s="118" t="s">
        <v>1094</v>
      </c>
      <c r="M466" s="87"/>
      <c r="N466" s="107">
        <f>N467</f>
        <v>8274.4</v>
      </c>
    </row>
    <row r="467" spans="2:14" ht="39" customHeight="1" x14ac:dyDescent="0.2">
      <c r="B467" s="98"/>
      <c r="C467" s="157"/>
      <c r="D467" s="153"/>
      <c r="E467" s="153"/>
      <c r="F467" s="153"/>
      <c r="G467" s="153"/>
      <c r="H467" s="153"/>
      <c r="I467" s="251" t="s">
        <v>1102</v>
      </c>
      <c r="J467" s="251"/>
      <c r="K467" s="87" t="s">
        <v>8</v>
      </c>
      <c r="L467" s="118" t="s">
        <v>1095</v>
      </c>
      <c r="M467" s="87"/>
      <c r="N467" s="107">
        <f>N468</f>
        <v>8274.4</v>
      </c>
    </row>
    <row r="468" spans="2:14" ht="36.75" customHeight="1" x14ac:dyDescent="0.2">
      <c r="B468" s="98"/>
      <c r="C468" s="157"/>
      <c r="D468" s="153"/>
      <c r="E468" s="153"/>
      <c r="F468" s="153"/>
      <c r="G468" s="153"/>
      <c r="H468" s="153"/>
      <c r="I468" s="271" t="s">
        <v>590</v>
      </c>
      <c r="J468" s="272"/>
      <c r="K468" s="142" t="s">
        <v>8</v>
      </c>
      <c r="L468" s="148" t="s">
        <v>1095</v>
      </c>
      <c r="M468" s="142">
        <v>412</v>
      </c>
      <c r="N468" s="143">
        <v>8274.4</v>
      </c>
    </row>
    <row r="469" spans="2:14" ht="36.75" customHeight="1" x14ac:dyDescent="0.2">
      <c r="B469" s="98"/>
      <c r="C469" s="157"/>
      <c r="D469" s="202" t="s">
        <v>9</v>
      </c>
      <c r="E469" s="202"/>
      <c r="F469" s="202"/>
      <c r="G469" s="202"/>
      <c r="H469" s="202"/>
      <c r="I469" s="202"/>
      <c r="J469" s="202"/>
      <c r="K469" s="88" t="s">
        <v>8</v>
      </c>
      <c r="L469" s="88" t="s">
        <v>10</v>
      </c>
      <c r="M469" s="88"/>
      <c r="N469" s="108">
        <f>N470</f>
        <v>91342.399999999994</v>
      </c>
    </row>
    <row r="470" spans="2:14" ht="18" customHeight="1" x14ac:dyDescent="0.2">
      <c r="B470" s="98"/>
      <c r="C470" s="157"/>
      <c r="D470" s="162"/>
      <c r="E470" s="203" t="s">
        <v>11</v>
      </c>
      <c r="F470" s="203"/>
      <c r="G470" s="203"/>
      <c r="H470" s="203"/>
      <c r="I470" s="203"/>
      <c r="J470" s="203"/>
      <c r="K470" s="92" t="s">
        <v>8</v>
      </c>
      <c r="L470" s="92" t="s">
        <v>12</v>
      </c>
      <c r="M470" s="92"/>
      <c r="N470" s="111">
        <f>N471+N478</f>
        <v>91342.399999999994</v>
      </c>
    </row>
    <row r="471" spans="2:14" ht="18" customHeight="1" x14ac:dyDescent="0.2">
      <c r="B471" s="98"/>
      <c r="C471" s="157"/>
      <c r="D471" s="162"/>
      <c r="E471" s="160"/>
      <c r="F471" s="204" t="s">
        <v>13</v>
      </c>
      <c r="G471" s="204"/>
      <c r="H471" s="204"/>
      <c r="I471" s="204"/>
      <c r="J471" s="204"/>
      <c r="K471" s="93" t="s">
        <v>8</v>
      </c>
      <c r="L471" s="93" t="s">
        <v>14</v>
      </c>
      <c r="M471" s="93"/>
      <c r="N471" s="112">
        <f>N472+N474+N476</f>
        <v>32695.4</v>
      </c>
    </row>
    <row r="472" spans="2:14" ht="36.75" customHeight="1" x14ac:dyDescent="0.2">
      <c r="B472" s="98"/>
      <c r="C472" s="157"/>
      <c r="D472" s="162"/>
      <c r="E472" s="160"/>
      <c r="F472" s="89"/>
      <c r="G472" s="209" t="s">
        <v>15</v>
      </c>
      <c r="H472" s="209"/>
      <c r="I472" s="209"/>
      <c r="J472" s="209"/>
      <c r="K472" s="90" t="s">
        <v>8</v>
      </c>
      <c r="L472" s="90" t="s">
        <v>16</v>
      </c>
      <c r="M472" s="90"/>
      <c r="N472" s="109">
        <f>N473</f>
        <v>28452.400000000001</v>
      </c>
    </row>
    <row r="473" spans="2:14" ht="22.5" customHeight="1" x14ac:dyDescent="0.2">
      <c r="B473" s="98"/>
      <c r="C473" s="157"/>
      <c r="D473" s="162"/>
      <c r="E473" s="160"/>
      <c r="F473" s="89"/>
      <c r="G473" s="158"/>
      <c r="H473" s="198" t="s">
        <v>1142</v>
      </c>
      <c r="I473" s="199"/>
      <c r="J473" s="200"/>
      <c r="K473" s="91" t="s">
        <v>8</v>
      </c>
      <c r="L473" s="91" t="s">
        <v>16</v>
      </c>
      <c r="M473" s="91" t="s">
        <v>894</v>
      </c>
      <c r="N473" s="110">
        <v>28452.400000000001</v>
      </c>
    </row>
    <row r="474" spans="2:14" ht="20.25" customHeight="1" x14ac:dyDescent="0.2">
      <c r="B474" s="98"/>
      <c r="C474" s="157"/>
      <c r="D474" s="162"/>
      <c r="E474" s="160"/>
      <c r="F474" s="89"/>
      <c r="G474" s="209" t="s">
        <v>17</v>
      </c>
      <c r="H474" s="209"/>
      <c r="I474" s="209"/>
      <c r="J474" s="209"/>
      <c r="K474" s="90" t="s">
        <v>8</v>
      </c>
      <c r="L474" s="90" t="s">
        <v>18</v>
      </c>
      <c r="M474" s="90"/>
      <c r="N474" s="109">
        <f>N475</f>
        <v>3743</v>
      </c>
    </row>
    <row r="475" spans="2:14" ht="32.25" customHeight="1" x14ac:dyDescent="0.2">
      <c r="B475" s="98"/>
      <c r="C475" s="157"/>
      <c r="D475" s="162"/>
      <c r="E475" s="160"/>
      <c r="F475" s="89"/>
      <c r="G475" s="158"/>
      <c r="H475" s="198" t="s">
        <v>19</v>
      </c>
      <c r="I475" s="199"/>
      <c r="J475" s="200"/>
      <c r="K475" s="91" t="s">
        <v>8</v>
      </c>
      <c r="L475" s="91" t="s">
        <v>18</v>
      </c>
      <c r="M475" s="91" t="s">
        <v>20</v>
      </c>
      <c r="N475" s="110">
        <v>3743</v>
      </c>
    </row>
    <row r="476" spans="2:14" ht="32.25" customHeight="1" x14ac:dyDescent="0.2">
      <c r="B476" s="98"/>
      <c r="C476" s="157"/>
      <c r="D476" s="162"/>
      <c r="E476" s="160"/>
      <c r="F476" s="89"/>
      <c r="G476" s="158"/>
      <c r="H476" s="149"/>
      <c r="I476" s="195" t="s">
        <v>1117</v>
      </c>
      <c r="J476" s="196"/>
      <c r="K476" s="91" t="s">
        <v>8</v>
      </c>
      <c r="L476" s="91" t="s">
        <v>18</v>
      </c>
      <c r="M476" s="91"/>
      <c r="N476" s="110">
        <f>N477</f>
        <v>500</v>
      </c>
    </row>
    <row r="477" spans="2:14" ht="32.25" customHeight="1" thickBot="1" x14ac:dyDescent="0.25">
      <c r="B477" s="98"/>
      <c r="C477" s="157"/>
      <c r="D477" s="162"/>
      <c r="E477" s="160"/>
      <c r="F477" s="89"/>
      <c r="G477" s="158"/>
      <c r="H477" s="149"/>
      <c r="I477" s="246" t="s">
        <v>19</v>
      </c>
      <c r="J477" s="247"/>
      <c r="K477" s="179" t="s">
        <v>8</v>
      </c>
      <c r="L477" s="179" t="s">
        <v>18</v>
      </c>
      <c r="M477" s="179" t="s">
        <v>20</v>
      </c>
      <c r="N477" s="180">
        <v>500</v>
      </c>
    </row>
    <row r="478" spans="2:14" ht="49.5" customHeight="1" x14ac:dyDescent="0.2">
      <c r="B478" s="98"/>
      <c r="C478" s="157"/>
      <c r="D478" s="162"/>
      <c r="E478" s="160"/>
      <c r="F478" s="204" t="s">
        <v>21</v>
      </c>
      <c r="G478" s="204"/>
      <c r="H478" s="204"/>
      <c r="I478" s="242"/>
      <c r="J478" s="242"/>
      <c r="K478" s="132" t="s">
        <v>8</v>
      </c>
      <c r="L478" s="132" t="s">
        <v>22</v>
      </c>
      <c r="M478" s="132"/>
      <c r="N478" s="133">
        <f>N479+N481+N483+N485</f>
        <v>58647</v>
      </c>
    </row>
    <row r="479" spans="2:14" ht="50.25" customHeight="1" x14ac:dyDescent="0.2">
      <c r="B479" s="98"/>
      <c r="C479" s="157"/>
      <c r="D479" s="162"/>
      <c r="E479" s="160"/>
      <c r="F479" s="89"/>
      <c r="G479" s="209" t="s">
        <v>23</v>
      </c>
      <c r="H479" s="209"/>
      <c r="I479" s="209"/>
      <c r="J479" s="209"/>
      <c r="K479" s="90" t="s">
        <v>8</v>
      </c>
      <c r="L479" s="90" t="s">
        <v>24</v>
      </c>
      <c r="M479" s="90"/>
      <c r="N479" s="109">
        <f>N480</f>
        <v>45511</v>
      </c>
    </row>
    <row r="480" spans="2:14" ht="49.5" customHeight="1" x14ac:dyDescent="0.2">
      <c r="B480" s="98"/>
      <c r="C480" s="157"/>
      <c r="D480" s="162"/>
      <c r="E480" s="160"/>
      <c r="F480" s="89"/>
      <c r="G480" s="158"/>
      <c r="H480" s="197" t="s">
        <v>677</v>
      </c>
      <c r="I480" s="197"/>
      <c r="J480" s="197"/>
      <c r="K480" s="91" t="s">
        <v>8</v>
      </c>
      <c r="L480" s="91" t="s">
        <v>24</v>
      </c>
      <c r="M480" s="91" t="s">
        <v>678</v>
      </c>
      <c r="N480" s="110">
        <v>45511</v>
      </c>
    </row>
    <row r="481" spans="2:14" ht="51" customHeight="1" x14ac:dyDescent="0.2">
      <c r="B481" s="98"/>
      <c r="C481" s="157"/>
      <c r="D481" s="162"/>
      <c r="E481" s="160"/>
      <c r="F481" s="89"/>
      <c r="G481" s="209" t="s">
        <v>25</v>
      </c>
      <c r="H481" s="210"/>
      <c r="I481" s="210"/>
      <c r="J481" s="210"/>
      <c r="K481" s="134" t="s">
        <v>8</v>
      </c>
      <c r="L481" s="134" t="s">
        <v>26</v>
      </c>
      <c r="M481" s="134"/>
      <c r="N481" s="135">
        <f>N482</f>
        <v>2174</v>
      </c>
    </row>
    <row r="482" spans="2:14" ht="47.25" customHeight="1" x14ac:dyDescent="0.2">
      <c r="B482" s="98"/>
      <c r="C482" s="157"/>
      <c r="D482" s="162"/>
      <c r="E482" s="160"/>
      <c r="F482" s="89"/>
      <c r="G482" s="158"/>
      <c r="H482" s="198" t="s">
        <v>677</v>
      </c>
      <c r="I482" s="199"/>
      <c r="J482" s="200"/>
      <c r="K482" s="91" t="s">
        <v>8</v>
      </c>
      <c r="L482" s="91" t="s">
        <v>26</v>
      </c>
      <c r="M482" s="91" t="s">
        <v>678</v>
      </c>
      <c r="N482" s="110">
        <v>2174</v>
      </c>
    </row>
    <row r="483" spans="2:14" ht="64.5" customHeight="1" x14ac:dyDescent="0.2">
      <c r="B483" s="98"/>
      <c r="C483" s="157"/>
      <c r="D483" s="162"/>
      <c r="E483" s="160"/>
      <c r="F483" s="89"/>
      <c r="G483" s="209" t="s">
        <v>27</v>
      </c>
      <c r="H483" s="209"/>
      <c r="I483" s="209"/>
      <c r="J483" s="209"/>
      <c r="K483" s="90" t="s">
        <v>8</v>
      </c>
      <c r="L483" s="90" t="s">
        <v>28</v>
      </c>
      <c r="M483" s="90"/>
      <c r="N483" s="109">
        <f>N484</f>
        <v>10832</v>
      </c>
    </row>
    <row r="484" spans="2:14" ht="50.25" customHeight="1" x14ac:dyDescent="0.2">
      <c r="B484" s="98"/>
      <c r="C484" s="157"/>
      <c r="D484" s="162"/>
      <c r="E484" s="160"/>
      <c r="F484" s="89"/>
      <c r="G484" s="158"/>
      <c r="H484" s="198" t="s">
        <v>677</v>
      </c>
      <c r="I484" s="199"/>
      <c r="J484" s="200"/>
      <c r="K484" s="91" t="s">
        <v>8</v>
      </c>
      <c r="L484" s="91" t="s">
        <v>28</v>
      </c>
      <c r="M484" s="91" t="s">
        <v>678</v>
      </c>
      <c r="N484" s="110">
        <v>10832</v>
      </c>
    </row>
    <row r="485" spans="2:14" ht="64.5" customHeight="1" x14ac:dyDescent="0.2">
      <c r="B485" s="98"/>
      <c r="C485" s="157"/>
      <c r="D485" s="162"/>
      <c r="E485" s="160"/>
      <c r="F485" s="89"/>
      <c r="G485" s="209" t="s">
        <v>29</v>
      </c>
      <c r="H485" s="209"/>
      <c r="I485" s="209"/>
      <c r="J485" s="209"/>
      <c r="K485" s="90" t="s">
        <v>8</v>
      </c>
      <c r="L485" s="90" t="s">
        <v>30</v>
      </c>
      <c r="M485" s="90"/>
      <c r="N485" s="109">
        <f>N486</f>
        <v>130</v>
      </c>
    </row>
    <row r="486" spans="2:14" ht="49.5" customHeight="1" x14ac:dyDescent="0.2">
      <c r="B486" s="98"/>
      <c r="C486" s="157"/>
      <c r="D486" s="162"/>
      <c r="E486" s="160"/>
      <c r="F486" s="89"/>
      <c r="G486" s="158"/>
      <c r="H486" s="198" t="s">
        <v>677</v>
      </c>
      <c r="I486" s="199"/>
      <c r="J486" s="200"/>
      <c r="K486" s="91" t="s">
        <v>8</v>
      </c>
      <c r="L486" s="91" t="s">
        <v>30</v>
      </c>
      <c r="M486" s="91" t="s">
        <v>678</v>
      </c>
      <c r="N486" s="110">
        <v>130</v>
      </c>
    </row>
    <row r="487" spans="2:14" ht="16.5" customHeight="1" x14ac:dyDescent="0.2">
      <c r="B487" s="98"/>
      <c r="C487" s="201" t="s">
        <v>31</v>
      </c>
      <c r="D487" s="201"/>
      <c r="E487" s="201"/>
      <c r="F487" s="201"/>
      <c r="G487" s="201"/>
      <c r="H487" s="201"/>
      <c r="I487" s="201"/>
      <c r="J487" s="201"/>
      <c r="K487" s="87" t="s">
        <v>32</v>
      </c>
      <c r="L487" s="87"/>
      <c r="M487" s="87"/>
      <c r="N487" s="107">
        <f>N488</f>
        <v>129825.20000000001</v>
      </c>
    </row>
    <row r="488" spans="2:14" ht="33" customHeight="1" x14ac:dyDescent="0.2">
      <c r="B488" s="98"/>
      <c r="C488" s="157"/>
      <c r="D488" s="253" t="s">
        <v>35</v>
      </c>
      <c r="E488" s="253"/>
      <c r="F488" s="253"/>
      <c r="G488" s="253"/>
      <c r="H488" s="253"/>
      <c r="I488" s="253"/>
      <c r="J488" s="253"/>
      <c r="K488" s="88" t="s">
        <v>32</v>
      </c>
      <c r="L488" s="88" t="s">
        <v>36</v>
      </c>
      <c r="M488" s="88"/>
      <c r="N488" s="108">
        <f>N489+N495+N510</f>
        <v>129825.20000000001</v>
      </c>
    </row>
    <row r="489" spans="2:14" ht="18" customHeight="1" x14ac:dyDescent="0.2">
      <c r="B489" s="98"/>
      <c r="C489" s="157"/>
      <c r="D489" s="162"/>
      <c r="E489" s="255" t="s">
        <v>37</v>
      </c>
      <c r="F489" s="255"/>
      <c r="G489" s="255"/>
      <c r="H489" s="255"/>
      <c r="I489" s="255"/>
      <c r="J489" s="255"/>
      <c r="K489" s="140" t="s">
        <v>32</v>
      </c>
      <c r="L489" s="140" t="s">
        <v>38</v>
      </c>
      <c r="M489" s="140"/>
      <c r="N489" s="141">
        <f>N490</f>
        <v>20319.3</v>
      </c>
    </row>
    <row r="490" spans="2:14" ht="48" customHeight="1" x14ac:dyDescent="0.2">
      <c r="B490" s="98"/>
      <c r="C490" s="157"/>
      <c r="D490" s="162"/>
      <c r="E490" s="160"/>
      <c r="F490" s="204" t="s">
        <v>945</v>
      </c>
      <c r="G490" s="204"/>
      <c r="H490" s="204"/>
      <c r="I490" s="204"/>
      <c r="J490" s="204"/>
      <c r="K490" s="93" t="s">
        <v>32</v>
      </c>
      <c r="L490" s="93" t="s">
        <v>946</v>
      </c>
      <c r="M490" s="93"/>
      <c r="N490" s="112">
        <f>N491+N493</f>
        <v>20319.3</v>
      </c>
    </row>
    <row r="491" spans="2:14" ht="67.5" customHeight="1" x14ac:dyDescent="0.2">
      <c r="B491" s="98"/>
      <c r="C491" s="157"/>
      <c r="D491" s="162"/>
      <c r="E491" s="160"/>
      <c r="F491" s="155"/>
      <c r="G491" s="156"/>
      <c r="H491" s="156"/>
      <c r="I491" s="273" t="s">
        <v>1118</v>
      </c>
      <c r="J491" s="267"/>
      <c r="K491" s="90" t="s">
        <v>32</v>
      </c>
      <c r="L491" s="90">
        <v>1010164090</v>
      </c>
      <c r="M491" s="90"/>
      <c r="N491" s="109">
        <f>N492</f>
        <v>19572.3</v>
      </c>
    </row>
    <row r="492" spans="2:14" ht="38.25" customHeight="1" x14ac:dyDescent="0.2">
      <c r="B492" s="98"/>
      <c r="C492" s="157"/>
      <c r="D492" s="162"/>
      <c r="E492" s="160"/>
      <c r="F492" s="155"/>
      <c r="G492" s="156"/>
      <c r="H492" s="156"/>
      <c r="I492" s="273" t="s">
        <v>560</v>
      </c>
      <c r="J492" s="267"/>
      <c r="K492" s="91" t="s">
        <v>32</v>
      </c>
      <c r="L492" s="90">
        <v>1010164090</v>
      </c>
      <c r="M492" s="91">
        <v>414</v>
      </c>
      <c r="N492" s="110">
        <v>19572.3</v>
      </c>
    </row>
    <row r="493" spans="2:14" ht="38.25" customHeight="1" x14ac:dyDescent="0.2">
      <c r="B493" s="98"/>
      <c r="C493" s="157"/>
      <c r="D493" s="162"/>
      <c r="E493" s="160"/>
      <c r="F493" s="89"/>
      <c r="G493" s="209" t="s">
        <v>67</v>
      </c>
      <c r="H493" s="209"/>
      <c r="I493" s="209"/>
      <c r="J493" s="209"/>
      <c r="K493" s="90" t="s">
        <v>32</v>
      </c>
      <c r="L493" s="90" t="s">
        <v>68</v>
      </c>
      <c r="M493" s="90"/>
      <c r="N493" s="109">
        <f>N494</f>
        <v>747</v>
      </c>
    </row>
    <row r="494" spans="2:14" ht="26.25" customHeight="1" x14ac:dyDescent="0.2">
      <c r="B494" s="98"/>
      <c r="C494" s="157"/>
      <c r="D494" s="162"/>
      <c r="E494" s="160"/>
      <c r="F494" s="89"/>
      <c r="G494" s="158"/>
      <c r="H494" s="197" t="s">
        <v>1142</v>
      </c>
      <c r="I494" s="197"/>
      <c r="J494" s="197"/>
      <c r="K494" s="91" t="s">
        <v>32</v>
      </c>
      <c r="L494" s="91" t="s">
        <v>68</v>
      </c>
      <c r="M494" s="91" t="s">
        <v>894</v>
      </c>
      <c r="N494" s="110">
        <v>747</v>
      </c>
    </row>
    <row r="495" spans="2:14" ht="34.5" customHeight="1" x14ac:dyDescent="0.2">
      <c r="B495" s="98"/>
      <c r="C495" s="157"/>
      <c r="D495" s="162"/>
      <c r="E495" s="203" t="s">
        <v>69</v>
      </c>
      <c r="F495" s="203"/>
      <c r="G495" s="203"/>
      <c r="H495" s="255"/>
      <c r="I495" s="255"/>
      <c r="J495" s="255"/>
      <c r="K495" s="140" t="s">
        <v>32</v>
      </c>
      <c r="L495" s="140" t="s">
        <v>70</v>
      </c>
      <c r="M495" s="140"/>
      <c r="N495" s="141">
        <f>N496+N503</f>
        <v>109350.90000000001</v>
      </c>
    </row>
    <row r="496" spans="2:14" ht="46.5" customHeight="1" x14ac:dyDescent="0.2">
      <c r="B496" s="98"/>
      <c r="C496" s="157"/>
      <c r="D496" s="162"/>
      <c r="E496" s="160"/>
      <c r="F496" s="204" t="s">
        <v>71</v>
      </c>
      <c r="G496" s="204"/>
      <c r="H496" s="204"/>
      <c r="I496" s="204"/>
      <c r="J496" s="204"/>
      <c r="K496" s="93" t="s">
        <v>32</v>
      </c>
      <c r="L496" s="93" t="s">
        <v>72</v>
      </c>
      <c r="M496" s="93"/>
      <c r="N496" s="112">
        <f>N501+N497+N499</f>
        <v>7029.7999999999993</v>
      </c>
    </row>
    <row r="497" spans="2:14" ht="22.5" customHeight="1" x14ac:dyDescent="0.2">
      <c r="B497" s="98"/>
      <c r="C497" s="157"/>
      <c r="D497" s="162"/>
      <c r="E497" s="160"/>
      <c r="F497" s="155"/>
      <c r="G497" s="156"/>
      <c r="H497" s="156"/>
      <c r="I497" s="273" t="s">
        <v>1096</v>
      </c>
      <c r="J497" s="267"/>
      <c r="K497" s="90" t="s">
        <v>32</v>
      </c>
      <c r="L497" s="91">
        <v>1020101030</v>
      </c>
      <c r="M497" s="90"/>
      <c r="N497" s="109">
        <f>N498</f>
        <v>98.9</v>
      </c>
    </row>
    <row r="498" spans="2:14" ht="24.75" customHeight="1" x14ac:dyDescent="0.2">
      <c r="B498" s="98"/>
      <c r="C498" s="157"/>
      <c r="D498" s="162"/>
      <c r="E498" s="160"/>
      <c r="F498" s="155"/>
      <c r="G498" s="156"/>
      <c r="H498" s="156"/>
      <c r="I498" s="273" t="s">
        <v>1142</v>
      </c>
      <c r="J498" s="267"/>
      <c r="K498" s="91" t="s">
        <v>32</v>
      </c>
      <c r="L498" s="91">
        <v>1020101030</v>
      </c>
      <c r="M498" s="91">
        <v>244</v>
      </c>
      <c r="N498" s="110">
        <v>98.9</v>
      </c>
    </row>
    <row r="499" spans="2:14" ht="35.25" customHeight="1" x14ac:dyDescent="0.2">
      <c r="B499" s="98"/>
      <c r="C499" s="157"/>
      <c r="D499" s="162"/>
      <c r="E499" s="160"/>
      <c r="F499" s="155"/>
      <c r="G499" s="156"/>
      <c r="H499" s="156"/>
      <c r="I499" s="273" t="s">
        <v>1097</v>
      </c>
      <c r="J499" s="267"/>
      <c r="K499" s="91" t="s">
        <v>32</v>
      </c>
      <c r="L499" s="91">
        <v>1020102030</v>
      </c>
      <c r="M499" s="91"/>
      <c r="N499" s="110">
        <f>N500</f>
        <v>1930.9</v>
      </c>
    </row>
    <row r="500" spans="2:14" ht="22.5" customHeight="1" x14ac:dyDescent="0.2">
      <c r="B500" s="98"/>
      <c r="C500" s="157"/>
      <c r="D500" s="162"/>
      <c r="E500" s="160"/>
      <c r="F500" s="155"/>
      <c r="G500" s="156"/>
      <c r="H500" s="156"/>
      <c r="I500" s="273" t="s">
        <v>1142</v>
      </c>
      <c r="J500" s="267"/>
      <c r="K500" s="91" t="s">
        <v>32</v>
      </c>
      <c r="L500" s="91">
        <v>1020102030</v>
      </c>
      <c r="M500" s="91">
        <v>244</v>
      </c>
      <c r="N500" s="110">
        <v>1930.9</v>
      </c>
    </row>
    <row r="501" spans="2:14" ht="36" customHeight="1" x14ac:dyDescent="0.2">
      <c r="B501" s="98"/>
      <c r="C501" s="157"/>
      <c r="D501" s="162"/>
      <c r="E501" s="160"/>
      <c r="F501" s="89"/>
      <c r="G501" s="209" t="s">
        <v>73</v>
      </c>
      <c r="H501" s="209"/>
      <c r="I501" s="209"/>
      <c r="J501" s="209"/>
      <c r="K501" s="90" t="s">
        <v>32</v>
      </c>
      <c r="L501" s="90" t="s">
        <v>74</v>
      </c>
      <c r="M501" s="90"/>
      <c r="N501" s="109">
        <f>N502</f>
        <v>5000</v>
      </c>
    </row>
    <row r="502" spans="2:14" ht="35.25" customHeight="1" x14ac:dyDescent="0.2">
      <c r="B502" s="98"/>
      <c r="C502" s="157"/>
      <c r="D502" s="162"/>
      <c r="E502" s="160"/>
      <c r="F502" s="89"/>
      <c r="G502" s="158"/>
      <c r="H502" s="198" t="s">
        <v>560</v>
      </c>
      <c r="I502" s="199"/>
      <c r="J502" s="200"/>
      <c r="K502" s="91" t="s">
        <v>32</v>
      </c>
      <c r="L502" s="91" t="s">
        <v>74</v>
      </c>
      <c r="M502" s="91" t="s">
        <v>561</v>
      </c>
      <c r="N502" s="110">
        <v>5000</v>
      </c>
    </row>
    <row r="503" spans="2:14" ht="33" customHeight="1" x14ac:dyDescent="0.2">
      <c r="B503" s="98"/>
      <c r="C503" s="157"/>
      <c r="D503" s="162"/>
      <c r="E503" s="160"/>
      <c r="F503" s="204" t="s">
        <v>75</v>
      </c>
      <c r="G503" s="204"/>
      <c r="H503" s="204"/>
      <c r="I503" s="204"/>
      <c r="J503" s="204"/>
      <c r="K503" s="93" t="s">
        <v>32</v>
      </c>
      <c r="L503" s="93" t="s">
        <v>76</v>
      </c>
      <c r="M503" s="93"/>
      <c r="N503" s="112">
        <f>N504+N506+N508</f>
        <v>102321.1</v>
      </c>
    </row>
    <row r="504" spans="2:14" ht="16.5" customHeight="1" thickBot="1" x14ac:dyDescent="0.25">
      <c r="B504" s="98"/>
      <c r="C504" s="157"/>
      <c r="D504" s="162"/>
      <c r="E504" s="160"/>
      <c r="F504" s="89"/>
      <c r="G504" s="221" t="s">
        <v>77</v>
      </c>
      <c r="H504" s="221"/>
      <c r="I504" s="221"/>
      <c r="J504" s="221"/>
      <c r="K504" s="181" t="s">
        <v>32</v>
      </c>
      <c r="L504" s="181" t="s">
        <v>78</v>
      </c>
      <c r="M504" s="181"/>
      <c r="N504" s="182">
        <f>N505</f>
        <v>1111.0999999999999</v>
      </c>
    </row>
    <row r="505" spans="2:14" ht="26.25" customHeight="1" x14ac:dyDescent="0.2">
      <c r="B505" s="98"/>
      <c r="C505" s="157"/>
      <c r="D505" s="162"/>
      <c r="E505" s="160"/>
      <c r="F505" s="89"/>
      <c r="G505" s="158"/>
      <c r="H505" s="206" t="s">
        <v>1142</v>
      </c>
      <c r="I505" s="207"/>
      <c r="J505" s="208"/>
      <c r="K505" s="138" t="s">
        <v>32</v>
      </c>
      <c r="L505" s="138" t="s">
        <v>78</v>
      </c>
      <c r="M505" s="138" t="s">
        <v>894</v>
      </c>
      <c r="N505" s="139">
        <v>1111.0999999999999</v>
      </c>
    </row>
    <row r="506" spans="2:14" ht="21.75" customHeight="1" x14ac:dyDescent="0.2">
      <c r="B506" s="98"/>
      <c r="C506" s="157"/>
      <c r="D506" s="162"/>
      <c r="E506" s="160"/>
      <c r="F506" s="89"/>
      <c r="G506" s="209" t="s">
        <v>79</v>
      </c>
      <c r="H506" s="209"/>
      <c r="I506" s="209"/>
      <c r="J506" s="209"/>
      <c r="K506" s="90" t="s">
        <v>32</v>
      </c>
      <c r="L506" s="90" t="s">
        <v>80</v>
      </c>
      <c r="M506" s="90"/>
      <c r="N506" s="109">
        <f>N507</f>
        <v>1210</v>
      </c>
    </row>
    <row r="507" spans="2:14" ht="22.5" customHeight="1" x14ac:dyDescent="0.2">
      <c r="B507" s="98"/>
      <c r="C507" s="157"/>
      <c r="D507" s="162"/>
      <c r="E507" s="160"/>
      <c r="F507" s="89"/>
      <c r="G507" s="158"/>
      <c r="H507" s="197" t="s">
        <v>1142</v>
      </c>
      <c r="I507" s="197"/>
      <c r="J507" s="197"/>
      <c r="K507" s="91" t="s">
        <v>32</v>
      </c>
      <c r="L507" s="91" t="s">
        <v>80</v>
      </c>
      <c r="M507" s="91" t="s">
        <v>894</v>
      </c>
      <c r="N507" s="110">
        <v>1210</v>
      </c>
    </row>
    <row r="508" spans="2:14" ht="65.25" customHeight="1" x14ac:dyDescent="0.2">
      <c r="B508" s="98"/>
      <c r="C508" s="157"/>
      <c r="D508" s="162"/>
      <c r="E508" s="160"/>
      <c r="F508" s="89"/>
      <c r="G508" s="209" t="s">
        <v>81</v>
      </c>
      <c r="H508" s="210"/>
      <c r="I508" s="210"/>
      <c r="J508" s="210"/>
      <c r="K508" s="134" t="s">
        <v>32</v>
      </c>
      <c r="L508" s="134" t="s">
        <v>82</v>
      </c>
      <c r="M508" s="134"/>
      <c r="N508" s="135">
        <f>N509</f>
        <v>100000</v>
      </c>
    </row>
    <row r="509" spans="2:14" ht="51" customHeight="1" x14ac:dyDescent="0.2">
      <c r="B509" s="98"/>
      <c r="C509" s="157"/>
      <c r="D509" s="162"/>
      <c r="E509" s="160"/>
      <c r="F509" s="89"/>
      <c r="G509" s="158"/>
      <c r="H509" s="198" t="s">
        <v>703</v>
      </c>
      <c r="I509" s="199"/>
      <c r="J509" s="200"/>
      <c r="K509" s="91" t="s">
        <v>32</v>
      </c>
      <c r="L509" s="91" t="s">
        <v>82</v>
      </c>
      <c r="M509" s="91" t="s">
        <v>704</v>
      </c>
      <c r="N509" s="110">
        <v>100000</v>
      </c>
    </row>
    <row r="510" spans="2:14" ht="22.5" customHeight="1" x14ac:dyDescent="0.2">
      <c r="B510" s="98"/>
      <c r="C510" s="157"/>
      <c r="D510" s="162"/>
      <c r="E510" s="203" t="s">
        <v>83</v>
      </c>
      <c r="F510" s="203"/>
      <c r="G510" s="203"/>
      <c r="H510" s="203"/>
      <c r="I510" s="203"/>
      <c r="J510" s="203"/>
      <c r="K510" s="92" t="s">
        <v>32</v>
      </c>
      <c r="L510" s="92" t="s">
        <v>84</v>
      </c>
      <c r="M510" s="92"/>
      <c r="N510" s="111">
        <f>N511</f>
        <v>155</v>
      </c>
    </row>
    <row r="511" spans="2:14" ht="20.25" customHeight="1" x14ac:dyDescent="0.2">
      <c r="B511" s="98"/>
      <c r="C511" s="157"/>
      <c r="D511" s="162"/>
      <c r="E511" s="160"/>
      <c r="F511" s="204" t="s">
        <v>85</v>
      </c>
      <c r="G511" s="204"/>
      <c r="H511" s="204"/>
      <c r="I511" s="204"/>
      <c r="J511" s="204"/>
      <c r="K511" s="93" t="s">
        <v>32</v>
      </c>
      <c r="L511" s="93" t="s">
        <v>86</v>
      </c>
      <c r="M511" s="93"/>
      <c r="N511" s="112">
        <f>N512+N514</f>
        <v>155</v>
      </c>
    </row>
    <row r="512" spans="2:14" ht="33" customHeight="1" x14ac:dyDescent="0.2">
      <c r="B512" s="98"/>
      <c r="C512" s="157"/>
      <c r="D512" s="162"/>
      <c r="E512" s="160"/>
      <c r="F512" s="89"/>
      <c r="G512" s="209" t="s">
        <v>87</v>
      </c>
      <c r="H512" s="209"/>
      <c r="I512" s="209"/>
      <c r="J512" s="209"/>
      <c r="K512" s="90" t="s">
        <v>32</v>
      </c>
      <c r="L512" s="90" t="s">
        <v>88</v>
      </c>
      <c r="M512" s="90"/>
      <c r="N512" s="109">
        <f>N513</f>
        <v>100</v>
      </c>
    </row>
    <row r="513" spans="2:14" ht="24" customHeight="1" x14ac:dyDescent="0.2">
      <c r="B513" s="98"/>
      <c r="C513" s="157"/>
      <c r="D513" s="162"/>
      <c r="E513" s="160"/>
      <c r="F513" s="89"/>
      <c r="G513" s="158"/>
      <c r="H513" s="198" t="s">
        <v>1142</v>
      </c>
      <c r="I513" s="199"/>
      <c r="J513" s="200"/>
      <c r="K513" s="91" t="s">
        <v>32</v>
      </c>
      <c r="L513" s="91" t="s">
        <v>88</v>
      </c>
      <c r="M513" s="91" t="s">
        <v>894</v>
      </c>
      <c r="N513" s="110">
        <v>100</v>
      </c>
    </row>
    <row r="514" spans="2:14" ht="47.25" customHeight="1" x14ac:dyDescent="0.2">
      <c r="B514" s="98"/>
      <c r="C514" s="157"/>
      <c r="D514" s="162"/>
      <c r="E514" s="160"/>
      <c r="F514" s="89"/>
      <c r="G514" s="209" t="s">
        <v>89</v>
      </c>
      <c r="H514" s="209"/>
      <c r="I514" s="209"/>
      <c r="J514" s="209"/>
      <c r="K514" s="90" t="s">
        <v>32</v>
      </c>
      <c r="L514" s="90" t="s">
        <v>90</v>
      </c>
      <c r="M514" s="90"/>
      <c r="N514" s="109">
        <f>N515</f>
        <v>55</v>
      </c>
    </row>
    <row r="515" spans="2:14" ht="24" customHeight="1" x14ac:dyDescent="0.2">
      <c r="B515" s="98"/>
      <c r="C515" s="157"/>
      <c r="D515" s="162"/>
      <c r="E515" s="160"/>
      <c r="F515" s="89"/>
      <c r="G515" s="158"/>
      <c r="H515" s="198" t="s">
        <v>1142</v>
      </c>
      <c r="I515" s="199"/>
      <c r="J515" s="200"/>
      <c r="K515" s="91" t="s">
        <v>32</v>
      </c>
      <c r="L515" s="91" t="s">
        <v>90</v>
      </c>
      <c r="M515" s="91" t="s">
        <v>894</v>
      </c>
      <c r="N515" s="110">
        <v>55</v>
      </c>
    </row>
    <row r="516" spans="2:14" ht="18.75" customHeight="1" x14ac:dyDescent="0.2">
      <c r="B516" s="98"/>
      <c r="C516" s="201" t="s">
        <v>91</v>
      </c>
      <c r="D516" s="201"/>
      <c r="E516" s="201"/>
      <c r="F516" s="201"/>
      <c r="G516" s="201"/>
      <c r="H516" s="201"/>
      <c r="I516" s="201"/>
      <c r="J516" s="201"/>
      <c r="K516" s="87" t="s">
        <v>92</v>
      </c>
      <c r="L516" s="87"/>
      <c r="M516" s="87"/>
      <c r="N516" s="107">
        <f>N517+N524+N533</f>
        <v>275654.8</v>
      </c>
    </row>
    <row r="517" spans="2:14" ht="36" customHeight="1" x14ac:dyDescent="0.2">
      <c r="B517" s="98"/>
      <c r="C517" s="157"/>
      <c r="D517" s="202" t="s">
        <v>35</v>
      </c>
      <c r="E517" s="202"/>
      <c r="F517" s="202"/>
      <c r="G517" s="202"/>
      <c r="H517" s="202"/>
      <c r="I517" s="202"/>
      <c r="J517" s="202"/>
      <c r="K517" s="88" t="s">
        <v>92</v>
      </c>
      <c r="L517" s="88" t="s">
        <v>36</v>
      </c>
      <c r="M517" s="88"/>
      <c r="N517" s="108">
        <f>N518</f>
        <v>6200</v>
      </c>
    </row>
    <row r="518" spans="2:14" ht="19.5" customHeight="1" x14ac:dyDescent="0.2">
      <c r="B518" s="98"/>
      <c r="C518" s="157"/>
      <c r="D518" s="162"/>
      <c r="E518" s="203" t="s">
        <v>83</v>
      </c>
      <c r="F518" s="203"/>
      <c r="G518" s="203"/>
      <c r="H518" s="203"/>
      <c r="I518" s="203"/>
      <c r="J518" s="203"/>
      <c r="K518" s="92" t="s">
        <v>92</v>
      </c>
      <c r="L518" s="92" t="s">
        <v>84</v>
      </c>
      <c r="M518" s="92"/>
      <c r="N518" s="111">
        <f>N519</f>
        <v>6200</v>
      </c>
    </row>
    <row r="519" spans="2:14" ht="33.75" customHeight="1" x14ac:dyDescent="0.2">
      <c r="B519" s="98"/>
      <c r="C519" s="157"/>
      <c r="D519" s="162"/>
      <c r="E519" s="160"/>
      <c r="F519" s="204" t="s">
        <v>93</v>
      </c>
      <c r="G519" s="204"/>
      <c r="H519" s="204"/>
      <c r="I519" s="204"/>
      <c r="J519" s="204"/>
      <c r="K519" s="93" t="s">
        <v>92</v>
      </c>
      <c r="L519" s="93" t="s">
        <v>94</v>
      </c>
      <c r="M519" s="93"/>
      <c r="N519" s="112">
        <f>N520+N522</f>
        <v>6200</v>
      </c>
    </row>
    <row r="520" spans="2:14" ht="66" customHeight="1" x14ac:dyDescent="0.2">
      <c r="B520" s="98"/>
      <c r="C520" s="157"/>
      <c r="D520" s="162"/>
      <c r="E520" s="160"/>
      <c r="F520" s="89"/>
      <c r="G520" s="205" t="s">
        <v>95</v>
      </c>
      <c r="H520" s="205"/>
      <c r="I520" s="205"/>
      <c r="J520" s="205"/>
      <c r="K520" s="90" t="s">
        <v>92</v>
      </c>
      <c r="L520" s="90" t="s">
        <v>96</v>
      </c>
      <c r="M520" s="90"/>
      <c r="N520" s="109">
        <f>N521</f>
        <v>1500</v>
      </c>
    </row>
    <row r="521" spans="2:14" ht="51" customHeight="1" x14ac:dyDescent="0.2">
      <c r="B521" s="98"/>
      <c r="C521" s="157"/>
      <c r="D521" s="162"/>
      <c r="E521" s="160"/>
      <c r="F521" s="89"/>
      <c r="G521" s="158"/>
      <c r="H521" s="206" t="s">
        <v>788</v>
      </c>
      <c r="I521" s="207"/>
      <c r="J521" s="208"/>
      <c r="K521" s="138" t="s">
        <v>92</v>
      </c>
      <c r="L521" s="138" t="s">
        <v>96</v>
      </c>
      <c r="M521" s="138" t="s">
        <v>789</v>
      </c>
      <c r="N521" s="139">
        <v>1500</v>
      </c>
    </row>
    <row r="522" spans="2:14" ht="63" customHeight="1" x14ac:dyDescent="0.2">
      <c r="B522" s="98"/>
      <c r="C522" s="157"/>
      <c r="D522" s="162"/>
      <c r="E522" s="160"/>
      <c r="F522" s="89"/>
      <c r="G522" s="209" t="s">
        <v>97</v>
      </c>
      <c r="H522" s="209"/>
      <c r="I522" s="209"/>
      <c r="J522" s="209"/>
      <c r="K522" s="90" t="s">
        <v>92</v>
      </c>
      <c r="L522" s="90" t="s">
        <v>98</v>
      </c>
      <c r="M522" s="90"/>
      <c r="N522" s="109">
        <f>N523</f>
        <v>4700</v>
      </c>
    </row>
    <row r="523" spans="2:14" ht="48.75" customHeight="1" x14ac:dyDescent="0.2">
      <c r="B523" s="98"/>
      <c r="C523" s="157"/>
      <c r="D523" s="162"/>
      <c r="E523" s="160"/>
      <c r="F523" s="89"/>
      <c r="G523" s="158"/>
      <c r="H523" s="197" t="s">
        <v>788</v>
      </c>
      <c r="I523" s="197"/>
      <c r="J523" s="197"/>
      <c r="K523" s="91" t="s">
        <v>92</v>
      </c>
      <c r="L523" s="91" t="s">
        <v>98</v>
      </c>
      <c r="M523" s="91" t="s">
        <v>789</v>
      </c>
      <c r="N523" s="110">
        <v>4700</v>
      </c>
    </row>
    <row r="524" spans="2:14" ht="36.75" customHeight="1" x14ac:dyDescent="0.2">
      <c r="B524" s="98"/>
      <c r="C524" s="157"/>
      <c r="D524" s="202" t="s">
        <v>669</v>
      </c>
      <c r="E524" s="202"/>
      <c r="F524" s="202"/>
      <c r="G524" s="202"/>
      <c r="H524" s="249"/>
      <c r="I524" s="249"/>
      <c r="J524" s="249"/>
      <c r="K524" s="136" t="s">
        <v>92</v>
      </c>
      <c r="L524" s="136" t="s">
        <v>670</v>
      </c>
      <c r="M524" s="136"/>
      <c r="N524" s="137">
        <f>N525</f>
        <v>33576</v>
      </c>
    </row>
    <row r="525" spans="2:14" ht="22.5" customHeight="1" x14ac:dyDescent="0.2">
      <c r="B525" s="98"/>
      <c r="C525" s="157"/>
      <c r="D525" s="162"/>
      <c r="E525" s="203" t="s">
        <v>688</v>
      </c>
      <c r="F525" s="203"/>
      <c r="G525" s="203"/>
      <c r="H525" s="203"/>
      <c r="I525" s="203"/>
      <c r="J525" s="203"/>
      <c r="K525" s="92" t="s">
        <v>92</v>
      </c>
      <c r="L525" s="92" t="s">
        <v>689</v>
      </c>
      <c r="M525" s="92"/>
      <c r="N525" s="111">
        <f>N526</f>
        <v>33576</v>
      </c>
    </row>
    <row r="526" spans="2:14" ht="48.75" customHeight="1" x14ac:dyDescent="0.2">
      <c r="B526" s="98"/>
      <c r="C526" s="157"/>
      <c r="D526" s="162"/>
      <c r="E526" s="160"/>
      <c r="F526" s="204" t="s">
        <v>99</v>
      </c>
      <c r="G526" s="204"/>
      <c r="H526" s="204"/>
      <c r="I526" s="204"/>
      <c r="J526" s="204"/>
      <c r="K526" s="93" t="s">
        <v>92</v>
      </c>
      <c r="L526" s="93" t="s">
        <v>100</v>
      </c>
      <c r="M526" s="93"/>
      <c r="N526" s="112">
        <f>N527+N529+N531</f>
        <v>33576</v>
      </c>
    </row>
    <row r="527" spans="2:14" ht="78.75" customHeight="1" x14ac:dyDescent="0.2">
      <c r="B527" s="98"/>
      <c r="C527" s="157"/>
      <c r="D527" s="162"/>
      <c r="E527" s="160"/>
      <c r="F527" s="89"/>
      <c r="G527" s="209" t="s">
        <v>1</v>
      </c>
      <c r="H527" s="209"/>
      <c r="I527" s="209"/>
      <c r="J527" s="209"/>
      <c r="K527" s="90" t="s">
        <v>92</v>
      </c>
      <c r="L527" s="90" t="s">
        <v>101</v>
      </c>
      <c r="M527" s="90"/>
      <c r="N527" s="109">
        <f>N528</f>
        <v>9886</v>
      </c>
    </row>
    <row r="528" spans="2:14" ht="34.5" customHeight="1" x14ac:dyDescent="0.2">
      <c r="B528" s="98"/>
      <c r="C528" s="157"/>
      <c r="D528" s="162"/>
      <c r="E528" s="160"/>
      <c r="F528" s="89"/>
      <c r="G528" s="158"/>
      <c r="H528" s="198" t="s">
        <v>788</v>
      </c>
      <c r="I528" s="199"/>
      <c r="J528" s="200"/>
      <c r="K528" s="91" t="s">
        <v>92</v>
      </c>
      <c r="L528" s="91" t="s">
        <v>101</v>
      </c>
      <c r="M528" s="91" t="s">
        <v>789</v>
      </c>
      <c r="N528" s="110">
        <v>9886</v>
      </c>
    </row>
    <row r="529" spans="2:14" ht="99" customHeight="1" x14ac:dyDescent="0.2">
      <c r="B529" s="98"/>
      <c r="C529" s="157"/>
      <c r="D529" s="162"/>
      <c r="E529" s="160"/>
      <c r="F529" s="89"/>
      <c r="G529" s="209" t="s">
        <v>2</v>
      </c>
      <c r="H529" s="209"/>
      <c r="I529" s="209"/>
      <c r="J529" s="209"/>
      <c r="K529" s="90" t="s">
        <v>92</v>
      </c>
      <c r="L529" s="90" t="s">
        <v>102</v>
      </c>
      <c r="M529" s="90"/>
      <c r="N529" s="109">
        <f>N530</f>
        <v>23000</v>
      </c>
    </row>
    <row r="530" spans="2:14" ht="51" customHeight="1" x14ac:dyDescent="0.2">
      <c r="B530" s="98"/>
      <c r="C530" s="157"/>
      <c r="D530" s="162"/>
      <c r="E530" s="160"/>
      <c r="F530" s="89"/>
      <c r="G530" s="158"/>
      <c r="H530" s="197" t="s">
        <v>788</v>
      </c>
      <c r="I530" s="197"/>
      <c r="J530" s="197"/>
      <c r="K530" s="91" t="s">
        <v>92</v>
      </c>
      <c r="L530" s="91" t="s">
        <v>102</v>
      </c>
      <c r="M530" s="91" t="s">
        <v>789</v>
      </c>
      <c r="N530" s="110">
        <v>23000</v>
      </c>
    </row>
    <row r="531" spans="2:14" ht="99" customHeight="1" x14ac:dyDescent="0.2">
      <c r="B531" s="98"/>
      <c r="C531" s="157"/>
      <c r="D531" s="162"/>
      <c r="E531" s="160"/>
      <c r="F531" s="89"/>
      <c r="G531" s="209" t="s">
        <v>917</v>
      </c>
      <c r="H531" s="210"/>
      <c r="I531" s="210"/>
      <c r="J531" s="210"/>
      <c r="K531" s="134" t="s">
        <v>92</v>
      </c>
      <c r="L531" s="134" t="s">
        <v>103</v>
      </c>
      <c r="M531" s="134"/>
      <c r="N531" s="135">
        <f>N532</f>
        <v>690</v>
      </c>
    </row>
    <row r="532" spans="2:14" ht="52.5" customHeight="1" x14ac:dyDescent="0.2">
      <c r="B532" s="98"/>
      <c r="C532" s="157"/>
      <c r="D532" s="162"/>
      <c r="E532" s="160"/>
      <c r="F532" s="89"/>
      <c r="G532" s="158"/>
      <c r="H532" s="198" t="s">
        <v>788</v>
      </c>
      <c r="I532" s="199"/>
      <c r="J532" s="200"/>
      <c r="K532" s="91" t="s">
        <v>92</v>
      </c>
      <c r="L532" s="91" t="s">
        <v>103</v>
      </c>
      <c r="M532" s="91" t="s">
        <v>789</v>
      </c>
      <c r="N532" s="110">
        <v>690</v>
      </c>
    </row>
    <row r="533" spans="2:14" ht="33.75" customHeight="1" x14ac:dyDescent="0.2">
      <c r="B533" s="98"/>
      <c r="C533" s="157"/>
      <c r="D533" s="202" t="s">
        <v>9</v>
      </c>
      <c r="E533" s="202"/>
      <c r="F533" s="202"/>
      <c r="G533" s="202"/>
      <c r="H533" s="202"/>
      <c r="I533" s="202"/>
      <c r="J533" s="202"/>
      <c r="K533" s="88" t="s">
        <v>92</v>
      </c>
      <c r="L533" s="88" t="s">
        <v>10</v>
      </c>
      <c r="M533" s="88"/>
      <c r="N533" s="108">
        <f>N534+N556</f>
        <v>235878.8</v>
      </c>
    </row>
    <row r="534" spans="2:14" ht="33.75" customHeight="1" x14ac:dyDescent="0.2">
      <c r="B534" s="98"/>
      <c r="C534" s="157"/>
      <c r="D534" s="162"/>
      <c r="E534" s="203" t="s">
        <v>104</v>
      </c>
      <c r="F534" s="203"/>
      <c r="G534" s="203"/>
      <c r="H534" s="203"/>
      <c r="I534" s="203"/>
      <c r="J534" s="203"/>
      <c r="K534" s="92" t="s">
        <v>92</v>
      </c>
      <c r="L534" s="92" t="s">
        <v>105</v>
      </c>
      <c r="M534" s="92"/>
      <c r="N534" s="111">
        <f>N535+N544+N547</f>
        <v>226838.8</v>
      </c>
    </row>
    <row r="535" spans="2:14" ht="33.75" customHeight="1" x14ac:dyDescent="0.2">
      <c r="B535" s="98"/>
      <c r="C535" s="157"/>
      <c r="D535" s="162"/>
      <c r="E535" s="160"/>
      <c r="F535" s="204" t="s">
        <v>106</v>
      </c>
      <c r="G535" s="204"/>
      <c r="H535" s="204"/>
      <c r="I535" s="204"/>
      <c r="J535" s="204"/>
      <c r="K535" s="93" t="s">
        <v>92</v>
      </c>
      <c r="L535" s="93" t="s">
        <v>107</v>
      </c>
      <c r="M535" s="93"/>
      <c r="N535" s="112">
        <f>N536+N538+N540+N542</f>
        <v>151606.6</v>
      </c>
    </row>
    <row r="536" spans="2:14" ht="66.75" customHeight="1" x14ac:dyDescent="0.2">
      <c r="B536" s="98"/>
      <c r="C536" s="157"/>
      <c r="D536" s="162"/>
      <c r="E536" s="160"/>
      <c r="F536" s="89"/>
      <c r="G536" s="209" t="s">
        <v>108</v>
      </c>
      <c r="H536" s="209"/>
      <c r="I536" s="209"/>
      <c r="J536" s="209"/>
      <c r="K536" s="90" t="s">
        <v>92</v>
      </c>
      <c r="L536" s="90" t="s">
        <v>109</v>
      </c>
      <c r="M536" s="90"/>
      <c r="N536" s="109">
        <f>N537</f>
        <v>60970</v>
      </c>
    </row>
    <row r="537" spans="2:14" ht="47.25" customHeight="1" x14ac:dyDescent="0.2">
      <c r="B537" s="98"/>
      <c r="C537" s="157"/>
      <c r="D537" s="162"/>
      <c r="E537" s="160"/>
      <c r="F537" s="89"/>
      <c r="G537" s="158"/>
      <c r="H537" s="198" t="s">
        <v>788</v>
      </c>
      <c r="I537" s="199"/>
      <c r="J537" s="200"/>
      <c r="K537" s="91" t="s">
        <v>92</v>
      </c>
      <c r="L537" s="91" t="s">
        <v>109</v>
      </c>
      <c r="M537" s="91" t="s">
        <v>789</v>
      </c>
      <c r="N537" s="110">
        <v>60970</v>
      </c>
    </row>
    <row r="538" spans="2:14" ht="34.5" customHeight="1" x14ac:dyDescent="0.2">
      <c r="B538" s="98"/>
      <c r="C538" s="157"/>
      <c r="D538" s="162"/>
      <c r="E538" s="160"/>
      <c r="F538" s="89"/>
      <c r="G538" s="209" t="s">
        <v>110</v>
      </c>
      <c r="H538" s="209"/>
      <c r="I538" s="209"/>
      <c r="J538" s="209"/>
      <c r="K538" s="90" t="s">
        <v>92</v>
      </c>
      <c r="L538" s="90" t="s">
        <v>111</v>
      </c>
      <c r="M538" s="90"/>
      <c r="N538" s="109">
        <f>N539</f>
        <v>74545.899999999994</v>
      </c>
    </row>
    <row r="539" spans="2:14" ht="25.5" customHeight="1" x14ac:dyDescent="0.2">
      <c r="B539" s="98"/>
      <c r="C539" s="157"/>
      <c r="D539" s="162"/>
      <c r="E539" s="160"/>
      <c r="F539" s="89"/>
      <c r="G539" s="158"/>
      <c r="H539" s="198" t="s">
        <v>1142</v>
      </c>
      <c r="I539" s="199"/>
      <c r="J539" s="200"/>
      <c r="K539" s="91" t="s">
        <v>92</v>
      </c>
      <c r="L539" s="91" t="s">
        <v>111</v>
      </c>
      <c r="M539" s="91" t="s">
        <v>894</v>
      </c>
      <c r="N539" s="110">
        <f>94545.9-20000</f>
        <v>74545.899999999994</v>
      </c>
    </row>
    <row r="540" spans="2:14" ht="64.5" customHeight="1" x14ac:dyDescent="0.2">
      <c r="B540" s="98"/>
      <c r="C540" s="157"/>
      <c r="D540" s="162"/>
      <c r="E540" s="160"/>
      <c r="F540" s="89"/>
      <c r="G540" s="209" t="s">
        <v>112</v>
      </c>
      <c r="H540" s="209"/>
      <c r="I540" s="209"/>
      <c r="J540" s="209"/>
      <c r="K540" s="90" t="s">
        <v>92</v>
      </c>
      <c r="L540" s="90" t="s">
        <v>113</v>
      </c>
      <c r="M540" s="90"/>
      <c r="N540" s="109">
        <f>N541</f>
        <v>10000</v>
      </c>
    </row>
    <row r="541" spans="2:14" ht="48" customHeight="1" x14ac:dyDescent="0.2">
      <c r="B541" s="98"/>
      <c r="C541" s="157"/>
      <c r="D541" s="162"/>
      <c r="E541" s="160"/>
      <c r="F541" s="89"/>
      <c r="G541" s="158"/>
      <c r="H541" s="218" t="s">
        <v>788</v>
      </c>
      <c r="I541" s="195"/>
      <c r="J541" s="196"/>
      <c r="K541" s="91" t="s">
        <v>92</v>
      </c>
      <c r="L541" s="91" t="s">
        <v>113</v>
      </c>
      <c r="M541" s="91" t="s">
        <v>789</v>
      </c>
      <c r="N541" s="110">
        <v>10000</v>
      </c>
    </row>
    <row r="542" spans="2:14" ht="50.25" customHeight="1" x14ac:dyDescent="0.2">
      <c r="B542" s="98"/>
      <c r="C542" s="157"/>
      <c r="D542" s="162"/>
      <c r="E542" s="160"/>
      <c r="F542" s="89"/>
      <c r="G542" s="209" t="s">
        <v>114</v>
      </c>
      <c r="H542" s="210"/>
      <c r="I542" s="210"/>
      <c r="J542" s="210"/>
      <c r="K542" s="134" t="s">
        <v>92</v>
      </c>
      <c r="L542" s="134" t="s">
        <v>115</v>
      </c>
      <c r="M542" s="134"/>
      <c r="N542" s="135">
        <f>N543</f>
        <v>6090.7</v>
      </c>
    </row>
    <row r="543" spans="2:14" ht="49.5" customHeight="1" x14ac:dyDescent="0.2">
      <c r="B543" s="98"/>
      <c r="C543" s="157"/>
      <c r="D543" s="162"/>
      <c r="E543" s="160"/>
      <c r="F543" s="89"/>
      <c r="G543" s="158"/>
      <c r="H543" s="198" t="s">
        <v>788</v>
      </c>
      <c r="I543" s="199"/>
      <c r="J543" s="200"/>
      <c r="K543" s="91" t="s">
        <v>92</v>
      </c>
      <c r="L543" s="91" t="s">
        <v>115</v>
      </c>
      <c r="M543" s="91" t="s">
        <v>789</v>
      </c>
      <c r="N543" s="110">
        <v>6090.7</v>
      </c>
    </row>
    <row r="544" spans="2:14" ht="20.25" customHeight="1" x14ac:dyDescent="0.2">
      <c r="B544" s="98"/>
      <c r="C544" s="157"/>
      <c r="D544" s="162"/>
      <c r="E544" s="160"/>
      <c r="F544" s="256" t="s">
        <v>116</v>
      </c>
      <c r="G544" s="256"/>
      <c r="H544" s="256"/>
      <c r="I544" s="256"/>
      <c r="J544" s="256"/>
      <c r="K544" s="93" t="s">
        <v>92</v>
      </c>
      <c r="L544" s="93" t="s">
        <v>117</v>
      </c>
      <c r="M544" s="93"/>
      <c r="N544" s="112">
        <f>N545</f>
        <v>22350</v>
      </c>
    </row>
    <row r="545" spans="2:14" ht="65.25" customHeight="1" x14ac:dyDescent="0.2">
      <c r="B545" s="98"/>
      <c r="C545" s="157"/>
      <c r="D545" s="162"/>
      <c r="E545" s="160"/>
      <c r="F545" s="89"/>
      <c r="G545" s="210" t="s">
        <v>118</v>
      </c>
      <c r="H545" s="210"/>
      <c r="I545" s="210"/>
      <c r="J545" s="210"/>
      <c r="K545" s="134" t="s">
        <v>92</v>
      </c>
      <c r="L545" s="134" t="s">
        <v>119</v>
      </c>
      <c r="M545" s="134"/>
      <c r="N545" s="135">
        <f>N546</f>
        <v>22350</v>
      </c>
    </row>
    <row r="546" spans="2:14" ht="49.5" customHeight="1" x14ac:dyDescent="0.2">
      <c r="B546" s="98"/>
      <c r="C546" s="157"/>
      <c r="D546" s="162"/>
      <c r="E546" s="160"/>
      <c r="F546" s="89"/>
      <c r="G546" s="158"/>
      <c r="H546" s="198" t="s">
        <v>788</v>
      </c>
      <c r="I546" s="199"/>
      <c r="J546" s="200"/>
      <c r="K546" s="91" t="s">
        <v>92</v>
      </c>
      <c r="L546" s="91" t="s">
        <v>119</v>
      </c>
      <c r="M546" s="91" t="s">
        <v>789</v>
      </c>
      <c r="N546" s="110">
        <v>22350</v>
      </c>
    </row>
    <row r="547" spans="2:14" ht="26.25" customHeight="1" x14ac:dyDescent="0.2">
      <c r="B547" s="98"/>
      <c r="C547" s="157"/>
      <c r="D547" s="162"/>
      <c r="E547" s="160"/>
      <c r="F547" s="204" t="s">
        <v>120</v>
      </c>
      <c r="G547" s="204"/>
      <c r="H547" s="204"/>
      <c r="I547" s="204"/>
      <c r="J547" s="204"/>
      <c r="K547" s="93" t="s">
        <v>92</v>
      </c>
      <c r="L547" s="93" t="s">
        <v>121</v>
      </c>
      <c r="M547" s="93"/>
      <c r="N547" s="112">
        <f>N548+N550+N552+N554</f>
        <v>52882.2</v>
      </c>
    </row>
    <row r="548" spans="2:14" ht="35.25" customHeight="1" x14ac:dyDescent="0.2">
      <c r="B548" s="98"/>
      <c r="C548" s="157"/>
      <c r="D548" s="162"/>
      <c r="E548" s="160"/>
      <c r="F548" s="89"/>
      <c r="G548" s="209" t="s">
        <v>122</v>
      </c>
      <c r="H548" s="209"/>
      <c r="I548" s="209"/>
      <c r="J548" s="209"/>
      <c r="K548" s="90" t="s">
        <v>92</v>
      </c>
      <c r="L548" s="90" t="s">
        <v>123</v>
      </c>
      <c r="M548" s="90"/>
      <c r="N548" s="109">
        <f>N549</f>
        <v>32500</v>
      </c>
    </row>
    <row r="549" spans="2:14" ht="24" customHeight="1" x14ac:dyDescent="0.2">
      <c r="B549" s="98"/>
      <c r="C549" s="157"/>
      <c r="D549" s="162"/>
      <c r="E549" s="160"/>
      <c r="F549" s="89"/>
      <c r="G549" s="158"/>
      <c r="H549" s="198" t="s">
        <v>1141</v>
      </c>
      <c r="I549" s="199"/>
      <c r="J549" s="200"/>
      <c r="K549" s="91" t="s">
        <v>92</v>
      </c>
      <c r="L549" s="91" t="s">
        <v>123</v>
      </c>
      <c r="M549" s="91" t="s">
        <v>894</v>
      </c>
      <c r="N549" s="110">
        <v>32500</v>
      </c>
    </row>
    <row r="550" spans="2:14" ht="33.75" customHeight="1" x14ac:dyDescent="0.2">
      <c r="B550" s="98"/>
      <c r="C550" s="157"/>
      <c r="D550" s="162"/>
      <c r="E550" s="160"/>
      <c r="F550" s="89"/>
      <c r="G550" s="209" t="s">
        <v>124</v>
      </c>
      <c r="H550" s="209"/>
      <c r="I550" s="209"/>
      <c r="J550" s="209"/>
      <c r="K550" s="90" t="s">
        <v>92</v>
      </c>
      <c r="L550" s="90" t="s">
        <v>125</v>
      </c>
      <c r="M550" s="90"/>
      <c r="N550" s="109">
        <f>N551</f>
        <v>3854.6</v>
      </c>
    </row>
    <row r="551" spans="2:14" ht="26.25" customHeight="1" x14ac:dyDescent="0.2">
      <c r="B551" s="98"/>
      <c r="C551" s="157"/>
      <c r="D551" s="162"/>
      <c r="E551" s="160"/>
      <c r="F551" s="89"/>
      <c r="G551" s="158"/>
      <c r="H551" s="198" t="s">
        <v>1142</v>
      </c>
      <c r="I551" s="199"/>
      <c r="J551" s="200"/>
      <c r="K551" s="91" t="s">
        <v>92</v>
      </c>
      <c r="L551" s="91" t="s">
        <v>125</v>
      </c>
      <c r="M551" s="91" t="s">
        <v>894</v>
      </c>
      <c r="N551" s="110">
        <v>3854.6</v>
      </c>
    </row>
    <row r="552" spans="2:14" ht="69.75" customHeight="1" x14ac:dyDescent="0.2">
      <c r="B552" s="98"/>
      <c r="C552" s="157"/>
      <c r="D552" s="162"/>
      <c r="E552" s="160"/>
      <c r="F552" s="89"/>
      <c r="G552" s="114" t="s">
        <v>130</v>
      </c>
      <c r="H552" s="115"/>
      <c r="I552" s="219" t="s">
        <v>1099</v>
      </c>
      <c r="J552" s="220"/>
      <c r="K552" s="90" t="s">
        <v>92</v>
      </c>
      <c r="L552" s="90" t="s">
        <v>131</v>
      </c>
      <c r="M552" s="90"/>
      <c r="N552" s="109">
        <f>N553</f>
        <v>16000</v>
      </c>
    </row>
    <row r="553" spans="2:14" ht="48" customHeight="1" x14ac:dyDescent="0.2">
      <c r="B553" s="98"/>
      <c r="C553" s="157"/>
      <c r="D553" s="162"/>
      <c r="E553" s="160"/>
      <c r="F553" s="89"/>
      <c r="G553" s="158"/>
      <c r="H553" s="197" t="s">
        <v>788</v>
      </c>
      <c r="I553" s="197"/>
      <c r="J553" s="197"/>
      <c r="K553" s="91" t="s">
        <v>92</v>
      </c>
      <c r="L553" s="91" t="s">
        <v>131</v>
      </c>
      <c r="M553" s="91" t="s">
        <v>789</v>
      </c>
      <c r="N553" s="110">
        <v>16000</v>
      </c>
    </row>
    <row r="554" spans="2:14" ht="48" customHeight="1" thickBot="1" x14ac:dyDescent="0.25">
      <c r="B554" s="98"/>
      <c r="C554" s="157"/>
      <c r="D554" s="162"/>
      <c r="E554" s="160"/>
      <c r="F554" s="89"/>
      <c r="G554" s="158"/>
      <c r="H554" s="154"/>
      <c r="I554" s="246" t="s">
        <v>1098</v>
      </c>
      <c r="J554" s="247"/>
      <c r="K554" s="181" t="s">
        <v>92</v>
      </c>
      <c r="L554" s="181">
        <v>1510302060</v>
      </c>
      <c r="M554" s="181"/>
      <c r="N554" s="182">
        <f>N555</f>
        <v>527.6</v>
      </c>
    </row>
    <row r="555" spans="2:14" ht="24.75" customHeight="1" x14ac:dyDescent="0.2">
      <c r="B555" s="98"/>
      <c r="C555" s="157"/>
      <c r="D555" s="162"/>
      <c r="E555" s="160"/>
      <c r="F555" s="89"/>
      <c r="G555" s="158"/>
      <c r="H555" s="149"/>
      <c r="I555" s="212" t="s">
        <v>1141</v>
      </c>
      <c r="J555" s="213"/>
      <c r="K555" s="138" t="s">
        <v>92</v>
      </c>
      <c r="L555" s="138">
        <v>1510302060</v>
      </c>
      <c r="M555" s="138">
        <v>244</v>
      </c>
      <c r="N555" s="139">
        <v>527.6</v>
      </c>
    </row>
    <row r="556" spans="2:14" ht="20.25" customHeight="1" x14ac:dyDescent="0.2">
      <c r="B556" s="98"/>
      <c r="C556" s="157"/>
      <c r="D556" s="162"/>
      <c r="E556" s="203" t="s">
        <v>132</v>
      </c>
      <c r="F556" s="203"/>
      <c r="G556" s="203"/>
      <c r="H556" s="203"/>
      <c r="I556" s="203"/>
      <c r="J556" s="203"/>
      <c r="K556" s="92" t="s">
        <v>92</v>
      </c>
      <c r="L556" s="92" t="s">
        <v>133</v>
      </c>
      <c r="M556" s="92"/>
      <c r="N556" s="111">
        <f>N557</f>
        <v>9040</v>
      </c>
    </row>
    <row r="557" spans="2:14" ht="31.5" customHeight="1" x14ac:dyDescent="0.2">
      <c r="B557" s="98"/>
      <c r="C557" s="157"/>
      <c r="D557" s="162"/>
      <c r="E557" s="160"/>
      <c r="F557" s="204" t="s">
        <v>134</v>
      </c>
      <c r="G557" s="204"/>
      <c r="H557" s="204"/>
      <c r="I557" s="204"/>
      <c r="J557" s="204"/>
      <c r="K557" s="93" t="s">
        <v>92</v>
      </c>
      <c r="L557" s="93" t="s">
        <v>135</v>
      </c>
      <c r="M557" s="93"/>
      <c r="N557" s="112">
        <f>N558+N560+N562</f>
        <v>9040</v>
      </c>
    </row>
    <row r="558" spans="2:14" ht="53.25" customHeight="1" x14ac:dyDescent="0.2">
      <c r="B558" s="98"/>
      <c r="C558" s="157"/>
      <c r="D558" s="162"/>
      <c r="E558" s="160"/>
      <c r="F558" s="89"/>
      <c r="G558" s="209" t="s">
        <v>136</v>
      </c>
      <c r="H558" s="209"/>
      <c r="I558" s="209"/>
      <c r="J558" s="209"/>
      <c r="K558" s="90" t="s">
        <v>92</v>
      </c>
      <c r="L558" s="90" t="s">
        <v>137</v>
      </c>
      <c r="M558" s="90"/>
      <c r="N558" s="109">
        <f>N559</f>
        <v>3500</v>
      </c>
    </row>
    <row r="559" spans="2:14" ht="24" customHeight="1" x14ac:dyDescent="0.2">
      <c r="B559" s="98"/>
      <c r="C559" s="157"/>
      <c r="D559" s="162"/>
      <c r="E559" s="160"/>
      <c r="F559" s="89"/>
      <c r="G559" s="158"/>
      <c r="H559" s="198" t="s">
        <v>1141</v>
      </c>
      <c r="I559" s="199"/>
      <c r="J559" s="200"/>
      <c r="K559" s="91" t="s">
        <v>92</v>
      </c>
      <c r="L559" s="91" t="s">
        <v>137</v>
      </c>
      <c r="M559" s="91" t="s">
        <v>894</v>
      </c>
      <c r="N559" s="110">
        <v>3500</v>
      </c>
    </row>
    <row r="560" spans="2:14" ht="33" customHeight="1" x14ac:dyDescent="0.2">
      <c r="B560" s="98"/>
      <c r="C560" s="157"/>
      <c r="D560" s="162"/>
      <c r="E560" s="160"/>
      <c r="F560" s="89"/>
      <c r="G560" s="158"/>
      <c r="H560" s="149"/>
      <c r="I560" s="195" t="s">
        <v>1134</v>
      </c>
      <c r="J560" s="196"/>
      <c r="K560" s="90" t="s">
        <v>92</v>
      </c>
      <c r="L560" s="90">
        <v>1520102020</v>
      </c>
      <c r="M560" s="90"/>
      <c r="N560" s="109">
        <f>N561</f>
        <v>540</v>
      </c>
    </row>
    <row r="561" spans="2:14" ht="24" customHeight="1" x14ac:dyDescent="0.2">
      <c r="B561" s="98"/>
      <c r="C561" s="157"/>
      <c r="D561" s="162"/>
      <c r="E561" s="160"/>
      <c r="F561" s="89"/>
      <c r="G561" s="158"/>
      <c r="H561" s="149"/>
      <c r="I561" s="195" t="s">
        <v>1141</v>
      </c>
      <c r="J561" s="196"/>
      <c r="K561" s="91" t="s">
        <v>92</v>
      </c>
      <c r="L561" s="91">
        <v>1520102020</v>
      </c>
      <c r="M561" s="91" t="s">
        <v>894</v>
      </c>
      <c r="N561" s="110">
        <v>540</v>
      </c>
    </row>
    <row r="562" spans="2:14" ht="33" customHeight="1" x14ac:dyDescent="0.2">
      <c r="B562" s="98"/>
      <c r="C562" s="157"/>
      <c r="D562" s="162"/>
      <c r="E562" s="160"/>
      <c r="F562" s="89"/>
      <c r="G562" s="158"/>
      <c r="H562" s="149"/>
      <c r="I562" s="195" t="s">
        <v>1135</v>
      </c>
      <c r="J562" s="196"/>
      <c r="K562" s="90" t="s">
        <v>92</v>
      </c>
      <c r="L562" s="90">
        <v>1520102040</v>
      </c>
      <c r="M562" s="90"/>
      <c r="N562" s="109">
        <f>N563</f>
        <v>5000</v>
      </c>
    </row>
    <row r="563" spans="2:14" ht="24.75" customHeight="1" x14ac:dyDescent="0.2">
      <c r="B563" s="98"/>
      <c r="C563" s="157"/>
      <c r="D563" s="162"/>
      <c r="E563" s="160"/>
      <c r="F563" s="89"/>
      <c r="G563" s="158"/>
      <c r="H563" s="149"/>
      <c r="I563" s="195" t="s">
        <v>1141</v>
      </c>
      <c r="J563" s="196"/>
      <c r="K563" s="91" t="s">
        <v>92</v>
      </c>
      <c r="L563" s="91">
        <v>1520102040</v>
      </c>
      <c r="M563" s="91" t="s">
        <v>894</v>
      </c>
      <c r="N563" s="110">
        <v>5000</v>
      </c>
    </row>
    <row r="564" spans="2:14" ht="22.5" customHeight="1" x14ac:dyDescent="0.2">
      <c r="B564" s="257" t="s">
        <v>138</v>
      </c>
      <c r="C564" s="258"/>
      <c r="D564" s="258"/>
      <c r="E564" s="258"/>
      <c r="F564" s="258"/>
      <c r="G564" s="258"/>
      <c r="H564" s="258"/>
      <c r="I564" s="258"/>
      <c r="J564" s="258"/>
      <c r="K564" s="94" t="s">
        <v>139</v>
      </c>
      <c r="L564" s="94"/>
      <c r="M564" s="94"/>
      <c r="N564" s="106">
        <f>N565+N571</f>
        <v>3268</v>
      </c>
    </row>
    <row r="565" spans="2:14" ht="21" customHeight="1" x14ac:dyDescent="0.2">
      <c r="B565" s="98"/>
      <c r="C565" s="201" t="s">
        <v>140</v>
      </c>
      <c r="D565" s="201"/>
      <c r="E565" s="201"/>
      <c r="F565" s="201"/>
      <c r="G565" s="201"/>
      <c r="H565" s="201"/>
      <c r="I565" s="201"/>
      <c r="J565" s="201"/>
      <c r="K565" s="87" t="s">
        <v>141</v>
      </c>
      <c r="L565" s="87"/>
      <c r="M565" s="87"/>
      <c r="N565" s="107">
        <f>N566</f>
        <v>250</v>
      </c>
    </row>
    <row r="566" spans="2:14" ht="35.25" customHeight="1" x14ac:dyDescent="0.2">
      <c r="B566" s="98"/>
      <c r="C566" s="157"/>
      <c r="D566" s="202" t="s">
        <v>142</v>
      </c>
      <c r="E566" s="202"/>
      <c r="F566" s="202"/>
      <c r="G566" s="202"/>
      <c r="H566" s="202"/>
      <c r="I566" s="202"/>
      <c r="J566" s="202"/>
      <c r="K566" s="88" t="s">
        <v>141</v>
      </c>
      <c r="L566" s="88" t="s">
        <v>143</v>
      </c>
      <c r="M566" s="88"/>
      <c r="N566" s="108">
        <f>N567</f>
        <v>250</v>
      </c>
    </row>
    <row r="567" spans="2:14" ht="19.5" customHeight="1" x14ac:dyDescent="0.2">
      <c r="B567" s="98"/>
      <c r="C567" s="157"/>
      <c r="D567" s="162"/>
      <c r="E567" s="203" t="s">
        <v>144</v>
      </c>
      <c r="F567" s="203"/>
      <c r="G567" s="203"/>
      <c r="H567" s="203"/>
      <c r="I567" s="203"/>
      <c r="J567" s="203"/>
      <c r="K567" s="92" t="s">
        <v>141</v>
      </c>
      <c r="L567" s="92" t="s">
        <v>145</v>
      </c>
      <c r="M567" s="92"/>
      <c r="N567" s="111">
        <f>N568</f>
        <v>250</v>
      </c>
    </row>
    <row r="568" spans="2:14" ht="17.25" customHeight="1" x14ac:dyDescent="0.2">
      <c r="B568" s="98"/>
      <c r="C568" s="157"/>
      <c r="D568" s="162"/>
      <c r="E568" s="160"/>
      <c r="F568" s="204" t="s">
        <v>146</v>
      </c>
      <c r="G568" s="204"/>
      <c r="H568" s="204"/>
      <c r="I568" s="204"/>
      <c r="J568" s="204"/>
      <c r="K568" s="93" t="s">
        <v>141</v>
      </c>
      <c r="L568" s="93" t="s">
        <v>147</v>
      </c>
      <c r="M568" s="93"/>
      <c r="N568" s="112">
        <f>N569</f>
        <v>250</v>
      </c>
    </row>
    <row r="569" spans="2:14" ht="18" customHeight="1" x14ac:dyDescent="0.2">
      <c r="B569" s="98"/>
      <c r="C569" s="157"/>
      <c r="D569" s="162"/>
      <c r="E569" s="160"/>
      <c r="F569" s="89"/>
      <c r="G569" s="205" t="s">
        <v>148</v>
      </c>
      <c r="H569" s="205"/>
      <c r="I569" s="205"/>
      <c r="J569" s="205"/>
      <c r="K569" s="90" t="s">
        <v>141</v>
      </c>
      <c r="L569" s="90" t="s">
        <v>149</v>
      </c>
      <c r="M569" s="90"/>
      <c r="N569" s="109">
        <f>N570</f>
        <v>250</v>
      </c>
    </row>
    <row r="570" spans="2:14" ht="24.75" customHeight="1" x14ac:dyDescent="0.2">
      <c r="B570" s="98"/>
      <c r="C570" s="157"/>
      <c r="D570" s="162"/>
      <c r="E570" s="160"/>
      <c r="F570" s="89"/>
      <c r="G570" s="158"/>
      <c r="H570" s="206" t="s">
        <v>1141</v>
      </c>
      <c r="I570" s="207"/>
      <c r="J570" s="208"/>
      <c r="K570" s="138" t="s">
        <v>141</v>
      </c>
      <c r="L570" s="138" t="s">
        <v>149</v>
      </c>
      <c r="M570" s="138" t="s">
        <v>894</v>
      </c>
      <c r="N570" s="139">
        <v>250</v>
      </c>
    </row>
    <row r="571" spans="2:14" ht="19.5" customHeight="1" x14ac:dyDescent="0.2">
      <c r="B571" s="98"/>
      <c r="C571" s="201" t="s">
        <v>150</v>
      </c>
      <c r="D571" s="201"/>
      <c r="E571" s="201"/>
      <c r="F571" s="201"/>
      <c r="G571" s="201"/>
      <c r="H571" s="201"/>
      <c r="I571" s="201"/>
      <c r="J571" s="201"/>
      <c r="K571" s="87" t="s">
        <v>151</v>
      </c>
      <c r="L571" s="87"/>
      <c r="M571" s="87"/>
      <c r="N571" s="107">
        <f>N572</f>
        <v>3018</v>
      </c>
    </row>
    <row r="572" spans="2:14" ht="30.75" customHeight="1" x14ac:dyDescent="0.2">
      <c r="B572" s="98"/>
      <c r="C572" s="157"/>
      <c r="D572" s="202" t="s">
        <v>142</v>
      </c>
      <c r="E572" s="202"/>
      <c r="F572" s="202"/>
      <c r="G572" s="202"/>
      <c r="H572" s="202"/>
      <c r="I572" s="202"/>
      <c r="J572" s="202"/>
      <c r="K572" s="88" t="s">
        <v>151</v>
      </c>
      <c r="L572" s="88" t="s">
        <v>143</v>
      </c>
      <c r="M572" s="88"/>
      <c r="N572" s="108">
        <f>N573+N583+N587</f>
        <v>3018</v>
      </c>
    </row>
    <row r="573" spans="2:14" ht="18.75" customHeight="1" x14ac:dyDescent="0.2">
      <c r="B573" s="98"/>
      <c r="C573" s="157"/>
      <c r="D573" s="162"/>
      <c r="E573" s="203" t="s">
        <v>144</v>
      </c>
      <c r="F573" s="203"/>
      <c r="G573" s="203"/>
      <c r="H573" s="203"/>
      <c r="I573" s="203"/>
      <c r="J573" s="203"/>
      <c r="K573" s="92" t="s">
        <v>151</v>
      </c>
      <c r="L573" s="92" t="s">
        <v>145</v>
      </c>
      <c r="M573" s="92"/>
      <c r="N573" s="111">
        <f>N574</f>
        <v>1068</v>
      </c>
    </row>
    <row r="574" spans="2:14" ht="18" customHeight="1" x14ac:dyDescent="0.2">
      <c r="B574" s="98"/>
      <c r="C574" s="157"/>
      <c r="D574" s="162"/>
      <c r="E574" s="160"/>
      <c r="F574" s="204" t="s">
        <v>146</v>
      </c>
      <c r="G574" s="204"/>
      <c r="H574" s="204"/>
      <c r="I574" s="204"/>
      <c r="J574" s="204"/>
      <c r="K574" s="93" t="s">
        <v>151</v>
      </c>
      <c r="L574" s="93" t="s">
        <v>147</v>
      </c>
      <c r="M574" s="93"/>
      <c r="N574" s="112">
        <f>N575+N577+N579+N581</f>
        <v>1068</v>
      </c>
    </row>
    <row r="575" spans="2:14" ht="18.75" customHeight="1" x14ac:dyDescent="0.2">
      <c r="B575" s="98"/>
      <c r="C575" s="157"/>
      <c r="D575" s="162"/>
      <c r="E575" s="160"/>
      <c r="F575" s="89"/>
      <c r="G575" s="209" t="s">
        <v>152</v>
      </c>
      <c r="H575" s="209"/>
      <c r="I575" s="209"/>
      <c r="J575" s="209"/>
      <c r="K575" s="90" t="s">
        <v>151</v>
      </c>
      <c r="L575" s="90" t="s">
        <v>153</v>
      </c>
      <c r="M575" s="90"/>
      <c r="N575" s="109">
        <f>N576</f>
        <v>670</v>
      </c>
    </row>
    <row r="576" spans="2:14" ht="27.75" customHeight="1" x14ac:dyDescent="0.2">
      <c r="B576" s="98"/>
      <c r="C576" s="157"/>
      <c r="D576" s="162"/>
      <c r="E576" s="160"/>
      <c r="F576" s="89"/>
      <c r="G576" s="158"/>
      <c r="H576" s="198" t="s">
        <v>1142</v>
      </c>
      <c r="I576" s="199"/>
      <c r="J576" s="200"/>
      <c r="K576" s="91" t="s">
        <v>151</v>
      </c>
      <c r="L576" s="91" t="s">
        <v>153</v>
      </c>
      <c r="M576" s="91" t="s">
        <v>894</v>
      </c>
      <c r="N576" s="110">
        <v>670</v>
      </c>
    </row>
    <row r="577" spans="2:14" ht="18.75" customHeight="1" x14ac:dyDescent="0.2">
      <c r="B577" s="98"/>
      <c r="C577" s="157"/>
      <c r="D577" s="162"/>
      <c r="E577" s="160"/>
      <c r="F577" s="89"/>
      <c r="G577" s="205" t="s">
        <v>154</v>
      </c>
      <c r="H577" s="205"/>
      <c r="I577" s="205"/>
      <c r="J577" s="205"/>
      <c r="K577" s="90" t="s">
        <v>151</v>
      </c>
      <c r="L577" s="90" t="s">
        <v>155</v>
      </c>
      <c r="M577" s="90"/>
      <c r="N577" s="109">
        <f>N578</f>
        <v>100</v>
      </c>
    </row>
    <row r="578" spans="2:14" ht="26.25" customHeight="1" x14ac:dyDescent="0.2">
      <c r="B578" s="98"/>
      <c r="C578" s="157"/>
      <c r="D578" s="162"/>
      <c r="E578" s="160"/>
      <c r="F578" s="89"/>
      <c r="G578" s="158"/>
      <c r="H578" s="206" t="s">
        <v>1142</v>
      </c>
      <c r="I578" s="207"/>
      <c r="J578" s="208"/>
      <c r="K578" s="138" t="s">
        <v>151</v>
      </c>
      <c r="L578" s="138" t="s">
        <v>155</v>
      </c>
      <c r="M578" s="138" t="s">
        <v>894</v>
      </c>
      <c r="N578" s="139">
        <v>100</v>
      </c>
    </row>
    <row r="579" spans="2:14" ht="23.25" customHeight="1" x14ac:dyDescent="0.2">
      <c r="B579" s="98"/>
      <c r="C579" s="157"/>
      <c r="D579" s="162"/>
      <c r="E579" s="160"/>
      <c r="F579" s="89"/>
      <c r="G579" s="209" t="s">
        <v>156</v>
      </c>
      <c r="H579" s="209"/>
      <c r="I579" s="209"/>
      <c r="J579" s="209"/>
      <c r="K579" s="90" t="s">
        <v>151</v>
      </c>
      <c r="L579" s="90" t="s">
        <v>157</v>
      </c>
      <c r="M579" s="90"/>
      <c r="N579" s="109">
        <f>N580</f>
        <v>198</v>
      </c>
    </row>
    <row r="580" spans="2:14" ht="26.25" customHeight="1" x14ac:dyDescent="0.2">
      <c r="B580" s="98"/>
      <c r="C580" s="157"/>
      <c r="D580" s="162"/>
      <c r="E580" s="160"/>
      <c r="F580" s="89"/>
      <c r="G580" s="158"/>
      <c r="H580" s="198" t="s">
        <v>1142</v>
      </c>
      <c r="I580" s="199"/>
      <c r="J580" s="200"/>
      <c r="K580" s="91" t="s">
        <v>151</v>
      </c>
      <c r="L580" s="91" t="s">
        <v>157</v>
      </c>
      <c r="M580" s="91" t="s">
        <v>894</v>
      </c>
      <c r="N580" s="110">
        <v>198</v>
      </c>
    </row>
    <row r="581" spans="2:14" ht="24" customHeight="1" x14ac:dyDescent="0.2">
      <c r="B581" s="98"/>
      <c r="C581" s="157"/>
      <c r="D581" s="162"/>
      <c r="E581" s="160"/>
      <c r="F581" s="89"/>
      <c r="G581" s="209" t="s">
        <v>158</v>
      </c>
      <c r="H581" s="209"/>
      <c r="I581" s="209"/>
      <c r="J581" s="209"/>
      <c r="K581" s="90" t="s">
        <v>151</v>
      </c>
      <c r="L581" s="90" t="s">
        <v>159</v>
      </c>
      <c r="M581" s="90"/>
      <c r="N581" s="109">
        <f>N582</f>
        <v>100</v>
      </c>
    </row>
    <row r="582" spans="2:14" ht="21.75" customHeight="1" x14ac:dyDescent="0.2">
      <c r="B582" s="98"/>
      <c r="C582" s="157"/>
      <c r="D582" s="162"/>
      <c r="E582" s="160"/>
      <c r="F582" s="89"/>
      <c r="G582" s="158"/>
      <c r="H582" s="198" t="s">
        <v>1142</v>
      </c>
      <c r="I582" s="199"/>
      <c r="J582" s="200"/>
      <c r="K582" s="91" t="s">
        <v>151</v>
      </c>
      <c r="L582" s="91" t="s">
        <v>159</v>
      </c>
      <c r="M582" s="91" t="s">
        <v>894</v>
      </c>
      <c r="N582" s="110">
        <v>100</v>
      </c>
    </row>
    <row r="583" spans="2:14" ht="18.75" customHeight="1" x14ac:dyDescent="0.2">
      <c r="B583" s="98"/>
      <c r="C583" s="157"/>
      <c r="D583" s="162"/>
      <c r="E583" s="203" t="s">
        <v>160</v>
      </c>
      <c r="F583" s="203"/>
      <c r="G583" s="203"/>
      <c r="H583" s="203"/>
      <c r="I583" s="203"/>
      <c r="J583" s="203"/>
      <c r="K583" s="92" t="s">
        <v>151</v>
      </c>
      <c r="L583" s="92" t="s">
        <v>161</v>
      </c>
      <c r="M583" s="92"/>
      <c r="N583" s="111">
        <f>N584</f>
        <v>1000</v>
      </c>
    </row>
    <row r="584" spans="2:14" ht="21" customHeight="1" x14ac:dyDescent="0.2">
      <c r="B584" s="98"/>
      <c r="C584" s="157"/>
      <c r="D584" s="162"/>
      <c r="E584" s="160"/>
      <c r="F584" s="204" t="s">
        <v>162</v>
      </c>
      <c r="G584" s="204"/>
      <c r="H584" s="204"/>
      <c r="I584" s="204"/>
      <c r="J584" s="204"/>
      <c r="K584" s="93" t="s">
        <v>151</v>
      </c>
      <c r="L584" s="93" t="s">
        <v>163</v>
      </c>
      <c r="M584" s="93"/>
      <c r="N584" s="112">
        <f>N585</f>
        <v>1000</v>
      </c>
    </row>
    <row r="585" spans="2:14" ht="30.75" customHeight="1" x14ac:dyDescent="0.2">
      <c r="B585" s="98"/>
      <c r="C585" s="157"/>
      <c r="D585" s="162"/>
      <c r="E585" s="160"/>
      <c r="F585" s="89"/>
      <c r="G585" s="209" t="s">
        <v>164</v>
      </c>
      <c r="H585" s="209"/>
      <c r="I585" s="209"/>
      <c r="J585" s="209"/>
      <c r="K585" s="90" t="s">
        <v>151</v>
      </c>
      <c r="L585" s="90" t="s">
        <v>165</v>
      </c>
      <c r="M585" s="90"/>
      <c r="N585" s="109">
        <f>N586</f>
        <v>1000</v>
      </c>
    </row>
    <row r="586" spans="2:14" ht="22.5" customHeight="1" x14ac:dyDescent="0.2">
      <c r="B586" s="98"/>
      <c r="C586" s="157"/>
      <c r="D586" s="162"/>
      <c r="E586" s="160"/>
      <c r="F586" s="89"/>
      <c r="G586" s="158"/>
      <c r="H586" s="198" t="s">
        <v>1142</v>
      </c>
      <c r="I586" s="199"/>
      <c r="J586" s="200"/>
      <c r="K586" s="91" t="s">
        <v>151</v>
      </c>
      <c r="L586" s="91" t="s">
        <v>165</v>
      </c>
      <c r="M586" s="91" t="s">
        <v>894</v>
      </c>
      <c r="N586" s="110">
        <v>1000</v>
      </c>
    </row>
    <row r="587" spans="2:14" ht="24" customHeight="1" x14ac:dyDescent="0.2">
      <c r="B587" s="98"/>
      <c r="C587" s="157"/>
      <c r="D587" s="162"/>
      <c r="E587" s="203" t="s">
        <v>166</v>
      </c>
      <c r="F587" s="203"/>
      <c r="G587" s="203"/>
      <c r="H587" s="203"/>
      <c r="I587" s="203"/>
      <c r="J587" s="203"/>
      <c r="K587" s="92" t="s">
        <v>151</v>
      </c>
      <c r="L587" s="92" t="s">
        <v>167</v>
      </c>
      <c r="M587" s="92"/>
      <c r="N587" s="111">
        <f>N588</f>
        <v>950</v>
      </c>
    </row>
    <row r="588" spans="2:14" ht="32.25" customHeight="1" x14ac:dyDescent="0.2">
      <c r="B588" s="98"/>
      <c r="C588" s="157"/>
      <c r="D588" s="162"/>
      <c r="E588" s="160"/>
      <c r="F588" s="204" t="s">
        <v>168</v>
      </c>
      <c r="G588" s="204"/>
      <c r="H588" s="204"/>
      <c r="I588" s="204"/>
      <c r="J588" s="204"/>
      <c r="K588" s="93" t="s">
        <v>151</v>
      </c>
      <c r="L588" s="93" t="s">
        <v>169</v>
      </c>
      <c r="M588" s="93"/>
      <c r="N588" s="112">
        <f>N589+N591</f>
        <v>950</v>
      </c>
    </row>
    <row r="589" spans="2:14" ht="23.25" customHeight="1" x14ac:dyDescent="0.2">
      <c r="B589" s="98"/>
      <c r="C589" s="157"/>
      <c r="D589" s="162"/>
      <c r="E589" s="160"/>
      <c r="F589" s="89"/>
      <c r="G589" s="209" t="s">
        <v>170</v>
      </c>
      <c r="H589" s="209"/>
      <c r="I589" s="209"/>
      <c r="J589" s="209"/>
      <c r="K589" s="90" t="s">
        <v>151</v>
      </c>
      <c r="L589" s="90" t="s">
        <v>171</v>
      </c>
      <c r="M589" s="90"/>
      <c r="N589" s="109">
        <f>N590</f>
        <v>250</v>
      </c>
    </row>
    <row r="590" spans="2:14" ht="20.25" customHeight="1" x14ac:dyDescent="0.2">
      <c r="B590" s="98"/>
      <c r="C590" s="157"/>
      <c r="D590" s="162"/>
      <c r="E590" s="160"/>
      <c r="F590" s="89"/>
      <c r="G590" s="158"/>
      <c r="H590" s="198" t="s">
        <v>1142</v>
      </c>
      <c r="I590" s="199"/>
      <c r="J590" s="200"/>
      <c r="K590" s="91" t="s">
        <v>151</v>
      </c>
      <c r="L590" s="91" t="s">
        <v>171</v>
      </c>
      <c r="M590" s="91" t="s">
        <v>894</v>
      </c>
      <c r="N590" s="110">
        <v>250</v>
      </c>
    </row>
    <row r="591" spans="2:14" ht="18" customHeight="1" x14ac:dyDescent="0.2">
      <c r="B591" s="98"/>
      <c r="C591" s="157"/>
      <c r="D591" s="162"/>
      <c r="E591" s="160"/>
      <c r="F591" s="89"/>
      <c r="G591" s="209" t="s">
        <v>172</v>
      </c>
      <c r="H591" s="209"/>
      <c r="I591" s="209"/>
      <c r="J591" s="209"/>
      <c r="K591" s="90" t="s">
        <v>151</v>
      </c>
      <c r="L591" s="90" t="s">
        <v>173</v>
      </c>
      <c r="M591" s="90"/>
      <c r="N591" s="109">
        <f>N592</f>
        <v>700</v>
      </c>
    </row>
    <row r="592" spans="2:14" ht="27" customHeight="1" x14ac:dyDescent="0.2">
      <c r="B592" s="98"/>
      <c r="C592" s="157"/>
      <c r="D592" s="162"/>
      <c r="E592" s="160"/>
      <c r="F592" s="89"/>
      <c r="G592" s="158"/>
      <c r="H592" s="198" t="s">
        <v>1142</v>
      </c>
      <c r="I592" s="199"/>
      <c r="J592" s="200"/>
      <c r="K592" s="91" t="s">
        <v>151</v>
      </c>
      <c r="L592" s="91" t="s">
        <v>173</v>
      </c>
      <c r="M592" s="91" t="s">
        <v>894</v>
      </c>
      <c r="N592" s="110">
        <v>700</v>
      </c>
    </row>
    <row r="593" spans="2:14" ht="19.5" customHeight="1" x14ac:dyDescent="0.2">
      <c r="B593" s="215" t="s">
        <v>174</v>
      </c>
      <c r="C593" s="216"/>
      <c r="D593" s="216"/>
      <c r="E593" s="216"/>
      <c r="F593" s="216"/>
      <c r="G593" s="216"/>
      <c r="H593" s="216"/>
      <c r="I593" s="216"/>
      <c r="J593" s="216"/>
      <c r="K593" s="94" t="s">
        <v>175</v>
      </c>
      <c r="L593" s="94"/>
      <c r="M593" s="94"/>
      <c r="N593" s="106">
        <f>N594+N648+N733+N770+N776+N7380+N812</f>
        <v>2718339.2</v>
      </c>
    </row>
    <row r="594" spans="2:14" ht="23.25" customHeight="1" x14ac:dyDescent="0.2">
      <c r="B594" s="98"/>
      <c r="C594" s="217" t="s">
        <v>176</v>
      </c>
      <c r="D594" s="217"/>
      <c r="E594" s="217"/>
      <c r="F594" s="217"/>
      <c r="G594" s="217"/>
      <c r="H594" s="217"/>
      <c r="I594" s="217"/>
      <c r="J594" s="217"/>
      <c r="K594" s="87" t="s">
        <v>177</v>
      </c>
      <c r="L594" s="87"/>
      <c r="M594" s="87"/>
      <c r="N594" s="107">
        <f>N595+N630+N635+N644</f>
        <v>848505.1</v>
      </c>
    </row>
    <row r="595" spans="2:14" ht="35.25" customHeight="1" x14ac:dyDescent="0.2">
      <c r="B595" s="98"/>
      <c r="C595" s="157"/>
      <c r="D595" s="202" t="s">
        <v>236</v>
      </c>
      <c r="E595" s="202"/>
      <c r="F595" s="202"/>
      <c r="G595" s="202"/>
      <c r="H595" s="202"/>
      <c r="I595" s="202"/>
      <c r="J595" s="202"/>
      <c r="K595" s="88" t="s">
        <v>177</v>
      </c>
      <c r="L595" s="88" t="s">
        <v>237</v>
      </c>
      <c r="M595" s="88"/>
      <c r="N595" s="108">
        <f>N596</f>
        <v>846132.9</v>
      </c>
    </row>
    <row r="596" spans="2:14" ht="18" customHeight="1" x14ac:dyDescent="0.2">
      <c r="B596" s="98"/>
      <c r="C596" s="157"/>
      <c r="D596" s="162"/>
      <c r="E596" s="203" t="s">
        <v>178</v>
      </c>
      <c r="F596" s="203"/>
      <c r="G596" s="203"/>
      <c r="H596" s="203"/>
      <c r="I596" s="203"/>
      <c r="J596" s="203"/>
      <c r="K596" s="92" t="s">
        <v>177</v>
      </c>
      <c r="L596" s="92" t="s">
        <v>179</v>
      </c>
      <c r="M596" s="92"/>
      <c r="N596" s="111">
        <f>N597+N627</f>
        <v>846132.9</v>
      </c>
    </row>
    <row r="597" spans="2:14" ht="31.5" customHeight="1" thickBot="1" x14ac:dyDescent="0.25">
      <c r="B597" s="98"/>
      <c r="C597" s="157"/>
      <c r="D597" s="162"/>
      <c r="E597" s="160"/>
      <c r="F597" s="214" t="s">
        <v>180</v>
      </c>
      <c r="G597" s="214"/>
      <c r="H597" s="214"/>
      <c r="I597" s="214"/>
      <c r="J597" s="214"/>
      <c r="K597" s="187" t="s">
        <v>177</v>
      </c>
      <c r="L597" s="187" t="s">
        <v>181</v>
      </c>
      <c r="M597" s="187"/>
      <c r="N597" s="188">
        <f>N598+N603+N606+N608+N610+N612+N614+N616+N618+N621+N623+N625</f>
        <v>845882.9</v>
      </c>
    </row>
    <row r="598" spans="2:14" ht="31.5" customHeight="1" x14ac:dyDescent="0.2">
      <c r="B598" s="98"/>
      <c r="C598" s="157"/>
      <c r="D598" s="162"/>
      <c r="E598" s="160"/>
      <c r="F598" s="89"/>
      <c r="G598" s="210" t="s">
        <v>182</v>
      </c>
      <c r="H598" s="210"/>
      <c r="I598" s="210"/>
      <c r="J598" s="210"/>
      <c r="K598" s="134" t="s">
        <v>177</v>
      </c>
      <c r="L598" s="134" t="s">
        <v>183</v>
      </c>
      <c r="M598" s="134"/>
      <c r="N598" s="135">
        <f>SUM(N599:N602)</f>
        <v>239800.30000000002</v>
      </c>
    </row>
    <row r="599" spans="2:14" ht="48.75" customHeight="1" x14ac:dyDescent="0.2">
      <c r="B599" s="98"/>
      <c r="C599" s="157"/>
      <c r="D599" s="162"/>
      <c r="E599" s="160"/>
      <c r="F599" s="89"/>
      <c r="G599" s="158"/>
      <c r="H599" s="198" t="s">
        <v>788</v>
      </c>
      <c r="I599" s="199"/>
      <c r="J599" s="200"/>
      <c r="K599" s="91" t="s">
        <v>177</v>
      </c>
      <c r="L599" s="91" t="s">
        <v>183</v>
      </c>
      <c r="M599" s="91" t="s">
        <v>789</v>
      </c>
      <c r="N599" s="110">
        <v>211252.3</v>
      </c>
    </row>
    <row r="600" spans="2:14" ht="21" customHeight="1" x14ac:dyDescent="0.2">
      <c r="B600" s="98"/>
      <c r="C600" s="157"/>
      <c r="D600" s="162"/>
      <c r="E600" s="160"/>
      <c r="F600" s="89"/>
      <c r="G600" s="158"/>
      <c r="H600" s="149"/>
      <c r="I600" s="195" t="s">
        <v>210</v>
      </c>
      <c r="J600" s="196"/>
      <c r="K600" s="91" t="s">
        <v>177</v>
      </c>
      <c r="L600" s="91" t="s">
        <v>183</v>
      </c>
      <c r="M600" s="91">
        <v>612</v>
      </c>
      <c r="N600" s="110">
        <v>9738.1</v>
      </c>
    </row>
    <row r="601" spans="2:14" ht="48.75" customHeight="1" x14ac:dyDescent="0.2">
      <c r="B601" s="98"/>
      <c r="C601" s="157"/>
      <c r="D601" s="162"/>
      <c r="E601" s="160"/>
      <c r="F601" s="89"/>
      <c r="G601" s="158"/>
      <c r="H601" s="198" t="s">
        <v>699</v>
      </c>
      <c r="I601" s="199"/>
      <c r="J601" s="200"/>
      <c r="K601" s="91" t="s">
        <v>177</v>
      </c>
      <c r="L601" s="91" t="s">
        <v>183</v>
      </c>
      <c r="M601" s="91" t="s">
        <v>700</v>
      </c>
      <c r="N601" s="110">
        <v>18274.2</v>
      </c>
    </row>
    <row r="602" spans="2:14" ht="18.75" customHeight="1" x14ac:dyDescent="0.2">
      <c r="B602" s="98"/>
      <c r="C602" s="157"/>
      <c r="D602" s="162"/>
      <c r="E602" s="160"/>
      <c r="F602" s="89"/>
      <c r="G602" s="158"/>
      <c r="H602" s="198" t="s">
        <v>872</v>
      </c>
      <c r="I602" s="199"/>
      <c r="J602" s="200"/>
      <c r="K602" s="91" t="s">
        <v>177</v>
      </c>
      <c r="L602" s="91" t="s">
        <v>183</v>
      </c>
      <c r="M602" s="91" t="s">
        <v>873</v>
      </c>
      <c r="N602" s="110">
        <v>535.70000000000005</v>
      </c>
    </row>
    <row r="603" spans="2:14" ht="18.75" customHeight="1" x14ac:dyDescent="0.2">
      <c r="B603" s="98"/>
      <c r="C603" s="157"/>
      <c r="D603" s="162"/>
      <c r="E603" s="160"/>
      <c r="F603" s="89"/>
      <c r="G603" s="209" t="s">
        <v>184</v>
      </c>
      <c r="H603" s="209"/>
      <c r="I603" s="209"/>
      <c r="J603" s="209"/>
      <c r="K603" s="90" t="s">
        <v>177</v>
      </c>
      <c r="L603" s="90" t="s">
        <v>185</v>
      </c>
      <c r="M603" s="90"/>
      <c r="N603" s="109">
        <f>N604+N605</f>
        <v>2102.6999999999998</v>
      </c>
    </row>
    <row r="604" spans="2:14" ht="52.5" customHeight="1" x14ac:dyDescent="0.2">
      <c r="B604" s="98"/>
      <c r="C604" s="157"/>
      <c r="D604" s="162"/>
      <c r="E604" s="160"/>
      <c r="F604" s="89"/>
      <c r="G604" s="158"/>
      <c r="H604" s="198" t="s">
        <v>788</v>
      </c>
      <c r="I604" s="199"/>
      <c r="J604" s="200"/>
      <c r="K604" s="91" t="s">
        <v>177</v>
      </c>
      <c r="L604" s="91" t="s">
        <v>185</v>
      </c>
      <c r="M604" s="91" t="s">
        <v>789</v>
      </c>
      <c r="N604" s="110">
        <v>1944.7</v>
      </c>
    </row>
    <row r="605" spans="2:14" ht="46.5" customHeight="1" x14ac:dyDescent="0.2">
      <c r="B605" s="98"/>
      <c r="C605" s="157"/>
      <c r="D605" s="162"/>
      <c r="E605" s="160"/>
      <c r="F605" s="89"/>
      <c r="G605" s="158"/>
      <c r="H605" s="218" t="s">
        <v>699</v>
      </c>
      <c r="I605" s="195"/>
      <c r="J605" s="196"/>
      <c r="K605" s="91" t="s">
        <v>177</v>
      </c>
      <c r="L605" s="91" t="s">
        <v>185</v>
      </c>
      <c r="M605" s="91" t="s">
        <v>700</v>
      </c>
      <c r="N605" s="110">
        <v>158</v>
      </c>
    </row>
    <row r="606" spans="2:14" ht="32.25" customHeight="1" x14ac:dyDescent="0.2">
      <c r="B606" s="98"/>
      <c r="C606" s="157"/>
      <c r="D606" s="162"/>
      <c r="E606" s="160"/>
      <c r="F606" s="89"/>
      <c r="G606" s="209" t="s">
        <v>186</v>
      </c>
      <c r="H606" s="210"/>
      <c r="I606" s="210"/>
      <c r="J606" s="210"/>
      <c r="K606" s="134" t="s">
        <v>177</v>
      </c>
      <c r="L606" s="134" t="s">
        <v>187</v>
      </c>
      <c r="M606" s="134"/>
      <c r="N606" s="135">
        <f>N607</f>
        <v>43.9</v>
      </c>
    </row>
    <row r="607" spans="2:14" ht="50.25" customHeight="1" x14ac:dyDescent="0.2">
      <c r="B607" s="98"/>
      <c r="C607" s="157"/>
      <c r="D607" s="162"/>
      <c r="E607" s="160"/>
      <c r="F607" s="89"/>
      <c r="G607" s="158"/>
      <c r="H607" s="198" t="s">
        <v>788</v>
      </c>
      <c r="I607" s="199"/>
      <c r="J607" s="200"/>
      <c r="K607" s="91" t="s">
        <v>177</v>
      </c>
      <c r="L607" s="91" t="s">
        <v>187</v>
      </c>
      <c r="M607" s="91" t="s">
        <v>789</v>
      </c>
      <c r="N607" s="110">
        <v>43.9</v>
      </c>
    </row>
    <row r="608" spans="2:14" ht="50.25" customHeight="1" x14ac:dyDescent="0.2">
      <c r="B608" s="98"/>
      <c r="C608" s="157"/>
      <c r="D608" s="162"/>
      <c r="E608" s="160"/>
      <c r="F608" s="89"/>
      <c r="G608" s="209" t="s">
        <v>188</v>
      </c>
      <c r="H608" s="209"/>
      <c r="I608" s="209"/>
      <c r="J608" s="209"/>
      <c r="K608" s="90" t="s">
        <v>177</v>
      </c>
      <c r="L608" s="90" t="s">
        <v>189</v>
      </c>
      <c r="M608" s="90"/>
      <c r="N608" s="109">
        <f>N609</f>
        <v>25</v>
      </c>
    </row>
    <row r="609" spans="2:14" ht="21.75" customHeight="1" x14ac:dyDescent="0.2">
      <c r="B609" s="98"/>
      <c r="C609" s="157"/>
      <c r="D609" s="162"/>
      <c r="E609" s="160"/>
      <c r="F609" s="89"/>
      <c r="G609" s="158"/>
      <c r="H609" s="198" t="s">
        <v>786</v>
      </c>
      <c r="I609" s="199"/>
      <c r="J609" s="200"/>
      <c r="K609" s="91" t="s">
        <v>177</v>
      </c>
      <c r="L609" s="91" t="s">
        <v>189</v>
      </c>
      <c r="M609" s="91" t="s">
        <v>787</v>
      </c>
      <c r="N609" s="110">
        <v>25</v>
      </c>
    </row>
    <row r="610" spans="2:14" ht="51.75" customHeight="1" x14ac:dyDescent="0.2">
      <c r="B610" s="98"/>
      <c r="C610" s="157"/>
      <c r="D610" s="162"/>
      <c r="E610" s="160"/>
      <c r="F610" s="89"/>
      <c r="G610" s="209" t="s">
        <v>190</v>
      </c>
      <c r="H610" s="209"/>
      <c r="I610" s="209"/>
      <c r="J610" s="209"/>
      <c r="K610" s="90" t="s">
        <v>177</v>
      </c>
      <c r="L610" s="90" t="s">
        <v>191</v>
      </c>
      <c r="M610" s="90"/>
      <c r="N610" s="109">
        <f>N611</f>
        <v>25</v>
      </c>
    </row>
    <row r="611" spans="2:14" ht="18" customHeight="1" x14ac:dyDescent="0.2">
      <c r="B611" s="98"/>
      <c r="C611" s="157"/>
      <c r="D611" s="162"/>
      <c r="E611" s="160"/>
      <c r="F611" s="89"/>
      <c r="G611" s="158"/>
      <c r="H611" s="198" t="s">
        <v>786</v>
      </c>
      <c r="I611" s="199"/>
      <c r="J611" s="200"/>
      <c r="K611" s="91" t="s">
        <v>177</v>
      </c>
      <c r="L611" s="91" t="s">
        <v>191</v>
      </c>
      <c r="M611" s="91" t="s">
        <v>787</v>
      </c>
      <c r="N611" s="110">
        <v>25</v>
      </c>
    </row>
    <row r="612" spans="2:14" ht="49.5" customHeight="1" x14ac:dyDescent="0.2">
      <c r="B612" s="98"/>
      <c r="C612" s="157"/>
      <c r="D612" s="162"/>
      <c r="E612" s="160"/>
      <c r="F612" s="89"/>
      <c r="G612" s="205" t="s">
        <v>192</v>
      </c>
      <c r="H612" s="205"/>
      <c r="I612" s="205"/>
      <c r="J612" s="205"/>
      <c r="K612" s="90" t="s">
        <v>177</v>
      </c>
      <c r="L612" s="90" t="s">
        <v>193</v>
      </c>
      <c r="M612" s="90"/>
      <c r="N612" s="109">
        <f>N613</f>
        <v>25</v>
      </c>
    </row>
    <row r="613" spans="2:14" ht="15" customHeight="1" x14ac:dyDescent="0.2">
      <c r="B613" s="98"/>
      <c r="C613" s="157"/>
      <c r="D613" s="162"/>
      <c r="E613" s="160"/>
      <c r="F613" s="89"/>
      <c r="G613" s="158"/>
      <c r="H613" s="206" t="s">
        <v>786</v>
      </c>
      <c r="I613" s="207"/>
      <c r="J613" s="208"/>
      <c r="K613" s="138" t="s">
        <v>177</v>
      </c>
      <c r="L613" s="138" t="s">
        <v>193</v>
      </c>
      <c r="M613" s="138" t="s">
        <v>787</v>
      </c>
      <c r="N613" s="139">
        <v>25</v>
      </c>
    </row>
    <row r="614" spans="2:14" ht="50.25" customHeight="1" x14ac:dyDescent="0.2">
      <c r="B614" s="98"/>
      <c r="C614" s="157"/>
      <c r="D614" s="162"/>
      <c r="E614" s="160"/>
      <c r="F614" s="89"/>
      <c r="G614" s="209" t="s">
        <v>194</v>
      </c>
      <c r="H614" s="209"/>
      <c r="I614" s="209"/>
      <c r="J614" s="209"/>
      <c r="K614" s="90" t="s">
        <v>177</v>
      </c>
      <c r="L614" s="90" t="s">
        <v>195</v>
      </c>
      <c r="M614" s="90"/>
      <c r="N614" s="109">
        <f>N615</f>
        <v>25</v>
      </c>
    </row>
    <row r="615" spans="2:14" ht="15" customHeight="1" x14ac:dyDescent="0.2">
      <c r="B615" s="98"/>
      <c r="C615" s="157"/>
      <c r="D615" s="162"/>
      <c r="E615" s="160"/>
      <c r="F615" s="89"/>
      <c r="G615" s="158"/>
      <c r="H615" s="198" t="s">
        <v>786</v>
      </c>
      <c r="I615" s="199"/>
      <c r="J615" s="200"/>
      <c r="K615" s="91" t="s">
        <v>177</v>
      </c>
      <c r="L615" s="91" t="s">
        <v>195</v>
      </c>
      <c r="M615" s="91" t="s">
        <v>787</v>
      </c>
      <c r="N615" s="110">
        <v>25</v>
      </c>
    </row>
    <row r="616" spans="2:14" ht="51.75" customHeight="1" x14ac:dyDescent="0.2">
      <c r="B616" s="98"/>
      <c r="C616" s="157"/>
      <c r="D616" s="162"/>
      <c r="E616" s="160"/>
      <c r="F616" s="89"/>
      <c r="G616" s="209" t="s">
        <v>196</v>
      </c>
      <c r="H616" s="209"/>
      <c r="I616" s="209"/>
      <c r="J616" s="209"/>
      <c r="K616" s="90" t="s">
        <v>177</v>
      </c>
      <c r="L616" s="90" t="s">
        <v>197</v>
      </c>
      <c r="M616" s="90"/>
      <c r="N616" s="109">
        <f>N617</f>
        <v>25</v>
      </c>
    </row>
    <row r="617" spans="2:14" ht="21.75" customHeight="1" x14ac:dyDescent="0.2">
      <c r="B617" s="98"/>
      <c r="C617" s="157"/>
      <c r="D617" s="162"/>
      <c r="E617" s="160"/>
      <c r="F617" s="89"/>
      <c r="G617" s="158"/>
      <c r="H617" s="198" t="s">
        <v>786</v>
      </c>
      <c r="I617" s="199"/>
      <c r="J617" s="200"/>
      <c r="K617" s="91" t="s">
        <v>177</v>
      </c>
      <c r="L617" s="91" t="s">
        <v>197</v>
      </c>
      <c r="M617" s="91" t="s">
        <v>787</v>
      </c>
      <c r="N617" s="110">
        <v>25</v>
      </c>
    </row>
    <row r="618" spans="2:14" ht="84.75" customHeight="1" x14ac:dyDescent="0.2">
      <c r="B618" s="98"/>
      <c r="C618" s="157"/>
      <c r="D618" s="162"/>
      <c r="E618" s="160"/>
      <c r="F618" s="89"/>
      <c r="G618" s="209" t="s">
        <v>198</v>
      </c>
      <c r="H618" s="209"/>
      <c r="I618" s="209"/>
      <c r="J618" s="209"/>
      <c r="K618" s="90" t="s">
        <v>177</v>
      </c>
      <c r="L618" s="90" t="s">
        <v>199</v>
      </c>
      <c r="M618" s="90"/>
      <c r="N618" s="109">
        <f>N619+N620</f>
        <v>590014</v>
      </c>
    </row>
    <row r="619" spans="2:14" ht="52.5" customHeight="1" x14ac:dyDescent="0.2">
      <c r="B619" s="98"/>
      <c r="C619" s="157"/>
      <c r="D619" s="162"/>
      <c r="E619" s="160"/>
      <c r="F619" s="89"/>
      <c r="G619" s="158"/>
      <c r="H619" s="198" t="s">
        <v>788</v>
      </c>
      <c r="I619" s="199"/>
      <c r="J619" s="200"/>
      <c r="K619" s="91" t="s">
        <v>177</v>
      </c>
      <c r="L619" s="91" t="s">
        <v>199</v>
      </c>
      <c r="M619" s="91" t="s">
        <v>789</v>
      </c>
      <c r="N619" s="110">
        <v>553819.80000000005</v>
      </c>
    </row>
    <row r="620" spans="2:14" ht="49.5" customHeight="1" x14ac:dyDescent="0.2">
      <c r="B620" s="98"/>
      <c r="C620" s="157"/>
      <c r="D620" s="162"/>
      <c r="E620" s="160"/>
      <c r="F620" s="89"/>
      <c r="G620" s="158"/>
      <c r="H620" s="198" t="s">
        <v>699</v>
      </c>
      <c r="I620" s="199"/>
      <c r="J620" s="200"/>
      <c r="K620" s="91" t="s">
        <v>177</v>
      </c>
      <c r="L620" s="91" t="s">
        <v>199</v>
      </c>
      <c r="M620" s="91" t="s">
        <v>700</v>
      </c>
      <c r="N620" s="110">
        <v>36194.199999999997</v>
      </c>
    </row>
    <row r="621" spans="2:14" ht="73.5" customHeight="1" x14ac:dyDescent="0.2">
      <c r="B621" s="98"/>
      <c r="C621" s="157"/>
      <c r="D621" s="162"/>
      <c r="E621" s="160"/>
      <c r="F621" s="89"/>
      <c r="G621" s="209" t="s">
        <v>200</v>
      </c>
      <c r="H621" s="209"/>
      <c r="I621" s="209"/>
      <c r="J621" s="209"/>
      <c r="K621" s="90" t="s">
        <v>177</v>
      </c>
      <c r="L621" s="90" t="s">
        <v>201</v>
      </c>
      <c r="M621" s="90"/>
      <c r="N621" s="109">
        <f>N622</f>
        <v>8634</v>
      </c>
    </row>
    <row r="622" spans="2:14" ht="33.75" customHeight="1" x14ac:dyDescent="0.2">
      <c r="B622" s="98"/>
      <c r="C622" s="157"/>
      <c r="D622" s="162"/>
      <c r="E622" s="160"/>
      <c r="F622" s="89"/>
      <c r="G622" s="158"/>
      <c r="H622" s="198" t="s">
        <v>754</v>
      </c>
      <c r="I622" s="199"/>
      <c r="J622" s="200"/>
      <c r="K622" s="91" t="s">
        <v>177</v>
      </c>
      <c r="L622" s="91" t="s">
        <v>201</v>
      </c>
      <c r="M622" s="91" t="s">
        <v>755</v>
      </c>
      <c r="N622" s="110">
        <v>8634</v>
      </c>
    </row>
    <row r="623" spans="2:14" ht="65.25" customHeight="1" thickBot="1" x14ac:dyDescent="0.25">
      <c r="B623" s="98"/>
      <c r="C623" s="157"/>
      <c r="D623" s="162"/>
      <c r="E623" s="160"/>
      <c r="F623" s="89"/>
      <c r="G623" s="221" t="s">
        <v>1083</v>
      </c>
      <c r="H623" s="221"/>
      <c r="I623" s="221"/>
      <c r="J623" s="221"/>
      <c r="K623" s="181" t="s">
        <v>177</v>
      </c>
      <c r="L623" s="181" t="s">
        <v>1084</v>
      </c>
      <c r="M623" s="181"/>
      <c r="N623" s="182">
        <f>N624</f>
        <v>4110</v>
      </c>
    </row>
    <row r="624" spans="2:14" ht="33.75" customHeight="1" x14ac:dyDescent="0.2">
      <c r="B624" s="98"/>
      <c r="C624" s="157"/>
      <c r="D624" s="162"/>
      <c r="E624" s="160"/>
      <c r="F624" s="89"/>
      <c r="G624" s="158"/>
      <c r="H624" s="211" t="s">
        <v>754</v>
      </c>
      <c r="I624" s="211"/>
      <c r="J624" s="211"/>
      <c r="K624" s="138" t="s">
        <v>177</v>
      </c>
      <c r="L624" s="138" t="s">
        <v>1084</v>
      </c>
      <c r="M624" s="138" t="s">
        <v>755</v>
      </c>
      <c r="N624" s="139">
        <v>4110</v>
      </c>
    </row>
    <row r="625" spans="2:14" ht="54" customHeight="1" x14ac:dyDescent="0.2">
      <c r="B625" s="98"/>
      <c r="C625" s="157"/>
      <c r="D625" s="162"/>
      <c r="E625" s="160"/>
      <c r="F625" s="89"/>
      <c r="G625" s="209" t="s">
        <v>1085</v>
      </c>
      <c r="H625" s="210"/>
      <c r="I625" s="210"/>
      <c r="J625" s="210"/>
      <c r="K625" s="134" t="s">
        <v>177</v>
      </c>
      <c r="L625" s="134" t="s">
        <v>1086</v>
      </c>
      <c r="M625" s="134"/>
      <c r="N625" s="135">
        <f>N626</f>
        <v>1053</v>
      </c>
    </row>
    <row r="626" spans="2:14" ht="33.75" customHeight="1" x14ac:dyDescent="0.2">
      <c r="B626" s="98"/>
      <c r="C626" s="157"/>
      <c r="D626" s="162"/>
      <c r="E626" s="160"/>
      <c r="F626" s="89"/>
      <c r="G626" s="158"/>
      <c r="H626" s="198" t="s">
        <v>754</v>
      </c>
      <c r="I626" s="199"/>
      <c r="J626" s="200"/>
      <c r="K626" s="91" t="s">
        <v>177</v>
      </c>
      <c r="L626" s="91" t="s">
        <v>1086</v>
      </c>
      <c r="M626" s="91" t="s">
        <v>755</v>
      </c>
      <c r="N626" s="110">
        <v>1053</v>
      </c>
    </row>
    <row r="627" spans="2:14" ht="37.5" customHeight="1" x14ac:dyDescent="0.2">
      <c r="B627" s="98"/>
      <c r="C627" s="157"/>
      <c r="D627" s="162"/>
      <c r="E627" s="160"/>
      <c r="F627" s="204" t="s">
        <v>1087</v>
      </c>
      <c r="G627" s="204"/>
      <c r="H627" s="204"/>
      <c r="I627" s="204"/>
      <c r="J627" s="204"/>
      <c r="K627" s="93" t="s">
        <v>177</v>
      </c>
      <c r="L627" s="93" t="s">
        <v>1088</v>
      </c>
      <c r="M627" s="93"/>
      <c r="N627" s="112">
        <f>N628</f>
        <v>250</v>
      </c>
    </row>
    <row r="628" spans="2:14" ht="53.25" customHeight="1" x14ac:dyDescent="0.2">
      <c r="B628" s="98"/>
      <c r="C628" s="157"/>
      <c r="D628" s="162"/>
      <c r="E628" s="160"/>
      <c r="F628" s="89"/>
      <c r="G628" s="209" t="s">
        <v>208</v>
      </c>
      <c r="H628" s="209"/>
      <c r="I628" s="209"/>
      <c r="J628" s="209"/>
      <c r="K628" s="90" t="s">
        <v>177</v>
      </c>
      <c r="L628" s="90" t="s">
        <v>209</v>
      </c>
      <c r="M628" s="90"/>
      <c r="N628" s="109">
        <f>N629</f>
        <v>250</v>
      </c>
    </row>
    <row r="629" spans="2:14" ht="19.5" customHeight="1" x14ac:dyDescent="0.2">
      <c r="B629" s="98"/>
      <c r="C629" s="157"/>
      <c r="D629" s="162"/>
      <c r="E629" s="160"/>
      <c r="F629" s="89"/>
      <c r="G629" s="158"/>
      <c r="H629" s="198" t="s">
        <v>210</v>
      </c>
      <c r="I629" s="199"/>
      <c r="J629" s="200"/>
      <c r="K629" s="91" t="s">
        <v>177</v>
      </c>
      <c r="L629" s="91" t="s">
        <v>209</v>
      </c>
      <c r="M629" s="91" t="s">
        <v>211</v>
      </c>
      <c r="N629" s="110">
        <v>250</v>
      </c>
    </row>
    <row r="630" spans="2:14" ht="36.75" customHeight="1" x14ac:dyDescent="0.2">
      <c r="B630" s="98"/>
      <c r="C630" s="157"/>
      <c r="D630" s="162"/>
      <c r="E630" s="160"/>
      <c r="F630" s="89"/>
      <c r="G630" s="158"/>
      <c r="H630" s="149"/>
      <c r="I630" s="195" t="s">
        <v>895</v>
      </c>
      <c r="J630" s="196"/>
      <c r="K630" s="91" t="s">
        <v>177</v>
      </c>
      <c r="L630" s="88" t="s">
        <v>896</v>
      </c>
      <c r="M630" s="88"/>
      <c r="N630" s="108">
        <f>N631</f>
        <v>452</v>
      </c>
    </row>
    <row r="631" spans="2:14" ht="41.25" customHeight="1" x14ac:dyDescent="0.2">
      <c r="B631" s="98"/>
      <c r="C631" s="157"/>
      <c r="D631" s="162"/>
      <c r="E631" s="160"/>
      <c r="F631" s="89"/>
      <c r="G631" s="158"/>
      <c r="H631" s="149"/>
      <c r="I631" s="212" t="s">
        <v>1003</v>
      </c>
      <c r="J631" s="213"/>
      <c r="K631" s="138" t="s">
        <v>177</v>
      </c>
      <c r="L631" s="140" t="s">
        <v>1004</v>
      </c>
      <c r="M631" s="140"/>
      <c r="N631" s="141">
        <f>N632</f>
        <v>452</v>
      </c>
    </row>
    <row r="632" spans="2:14" ht="36" customHeight="1" x14ac:dyDescent="0.2">
      <c r="B632" s="98"/>
      <c r="C632" s="157"/>
      <c r="D632" s="162"/>
      <c r="E632" s="160"/>
      <c r="F632" s="89"/>
      <c r="G632" s="158"/>
      <c r="H632" s="149"/>
      <c r="I632" s="195" t="s">
        <v>1005</v>
      </c>
      <c r="J632" s="196"/>
      <c r="K632" s="91" t="s">
        <v>177</v>
      </c>
      <c r="L632" s="93" t="s">
        <v>1006</v>
      </c>
      <c r="M632" s="93"/>
      <c r="N632" s="112">
        <f>N633</f>
        <v>452</v>
      </c>
    </row>
    <row r="633" spans="2:14" ht="51" customHeight="1" x14ac:dyDescent="0.2">
      <c r="B633" s="98"/>
      <c r="C633" s="157"/>
      <c r="D633" s="162"/>
      <c r="E633" s="160"/>
      <c r="F633" s="89"/>
      <c r="G633" s="158"/>
      <c r="H633" s="149"/>
      <c r="I633" s="195" t="s">
        <v>212</v>
      </c>
      <c r="J633" s="196"/>
      <c r="K633" s="91" t="s">
        <v>177</v>
      </c>
      <c r="L633" s="90" t="s">
        <v>213</v>
      </c>
      <c r="M633" s="90"/>
      <c r="N633" s="109">
        <f>N634</f>
        <v>452</v>
      </c>
    </row>
    <row r="634" spans="2:14" ht="19.5" customHeight="1" x14ac:dyDescent="0.2">
      <c r="B634" s="98"/>
      <c r="C634" s="157"/>
      <c r="D634" s="162"/>
      <c r="E634" s="160"/>
      <c r="F634" s="89"/>
      <c r="G634" s="158"/>
      <c r="H634" s="149"/>
      <c r="I634" s="195" t="s">
        <v>210</v>
      </c>
      <c r="J634" s="196"/>
      <c r="K634" s="91" t="s">
        <v>177</v>
      </c>
      <c r="L634" s="91" t="s">
        <v>213</v>
      </c>
      <c r="M634" s="91" t="s">
        <v>211</v>
      </c>
      <c r="N634" s="110">
        <v>452</v>
      </c>
    </row>
    <row r="635" spans="2:14" ht="35.25" customHeight="1" x14ac:dyDescent="0.2">
      <c r="B635" s="98"/>
      <c r="C635" s="157"/>
      <c r="D635" s="202" t="s">
        <v>396</v>
      </c>
      <c r="E635" s="202"/>
      <c r="F635" s="202"/>
      <c r="G635" s="202"/>
      <c r="H635" s="202"/>
      <c r="I635" s="202"/>
      <c r="J635" s="202"/>
      <c r="K635" s="88" t="s">
        <v>177</v>
      </c>
      <c r="L635" s="88" t="s">
        <v>397</v>
      </c>
      <c r="M635" s="88"/>
      <c r="N635" s="108">
        <f>N636</f>
        <v>1615.7</v>
      </c>
    </row>
    <row r="636" spans="2:14" ht="51.75" customHeight="1" x14ac:dyDescent="0.2">
      <c r="B636" s="98"/>
      <c r="C636" s="157"/>
      <c r="D636" s="162"/>
      <c r="E636" s="203" t="s">
        <v>576</v>
      </c>
      <c r="F636" s="203"/>
      <c r="G636" s="203"/>
      <c r="H636" s="203"/>
      <c r="I636" s="203"/>
      <c r="J636" s="203"/>
      <c r="K636" s="92" t="s">
        <v>177</v>
      </c>
      <c r="L636" s="92" t="s">
        <v>577</v>
      </c>
      <c r="M636" s="92"/>
      <c r="N636" s="111">
        <f>N637</f>
        <v>1615.7</v>
      </c>
    </row>
    <row r="637" spans="2:14" ht="36" customHeight="1" x14ac:dyDescent="0.2">
      <c r="B637" s="98"/>
      <c r="C637" s="157"/>
      <c r="D637" s="162"/>
      <c r="E637" s="160"/>
      <c r="F637" s="256" t="s">
        <v>214</v>
      </c>
      <c r="G637" s="256"/>
      <c r="H637" s="256"/>
      <c r="I637" s="256"/>
      <c r="J637" s="256"/>
      <c r="K637" s="93" t="s">
        <v>177</v>
      </c>
      <c r="L637" s="93" t="s">
        <v>215</v>
      </c>
      <c r="M637" s="93"/>
      <c r="N637" s="112">
        <f>N638+N641</f>
        <v>1615.7</v>
      </c>
    </row>
    <row r="638" spans="2:14" ht="48.75" customHeight="1" x14ac:dyDescent="0.2">
      <c r="B638" s="98"/>
      <c r="C638" s="157"/>
      <c r="D638" s="162"/>
      <c r="E638" s="160"/>
      <c r="F638" s="89"/>
      <c r="G638" s="210" t="s">
        <v>216</v>
      </c>
      <c r="H638" s="210"/>
      <c r="I638" s="210"/>
      <c r="J638" s="210"/>
      <c r="K638" s="134" t="s">
        <v>177</v>
      </c>
      <c r="L638" s="134" t="s">
        <v>217</v>
      </c>
      <c r="M638" s="134"/>
      <c r="N638" s="135">
        <f>N639+N640</f>
        <v>388</v>
      </c>
    </row>
    <row r="639" spans="2:14" ht="49.5" customHeight="1" x14ac:dyDescent="0.2">
      <c r="B639" s="98"/>
      <c r="C639" s="157"/>
      <c r="D639" s="162"/>
      <c r="E639" s="160"/>
      <c r="F639" s="89"/>
      <c r="G639" s="158"/>
      <c r="H639" s="198" t="s">
        <v>788</v>
      </c>
      <c r="I639" s="199"/>
      <c r="J639" s="200"/>
      <c r="K639" s="91" t="s">
        <v>177</v>
      </c>
      <c r="L639" s="91" t="s">
        <v>217</v>
      </c>
      <c r="M639" s="91" t="s">
        <v>789</v>
      </c>
      <c r="N639" s="110">
        <v>366.8</v>
      </c>
    </row>
    <row r="640" spans="2:14" ht="48" customHeight="1" x14ac:dyDescent="0.2">
      <c r="B640" s="98"/>
      <c r="C640" s="157"/>
      <c r="D640" s="162"/>
      <c r="E640" s="160"/>
      <c r="F640" s="89"/>
      <c r="G640" s="158"/>
      <c r="H640" s="198" t="s">
        <v>699</v>
      </c>
      <c r="I640" s="199"/>
      <c r="J640" s="200"/>
      <c r="K640" s="91" t="s">
        <v>177</v>
      </c>
      <c r="L640" s="91" t="s">
        <v>217</v>
      </c>
      <c r="M640" s="91" t="s">
        <v>700</v>
      </c>
      <c r="N640" s="110">
        <v>21.2</v>
      </c>
    </row>
    <row r="641" spans="2:14" ht="51.75" customHeight="1" x14ac:dyDescent="0.2">
      <c r="B641" s="98"/>
      <c r="C641" s="157"/>
      <c r="D641" s="162"/>
      <c r="E641" s="160"/>
      <c r="F641" s="89"/>
      <c r="G641" s="209" t="s">
        <v>218</v>
      </c>
      <c r="H641" s="209"/>
      <c r="I641" s="209"/>
      <c r="J641" s="209"/>
      <c r="K641" s="90" t="s">
        <v>177</v>
      </c>
      <c r="L641" s="90" t="s">
        <v>219</v>
      </c>
      <c r="M641" s="90"/>
      <c r="N641" s="109">
        <f>N642+N643</f>
        <v>1227.7</v>
      </c>
    </row>
    <row r="642" spans="2:14" ht="50.25" customHeight="1" x14ac:dyDescent="0.2">
      <c r="B642" s="98"/>
      <c r="C642" s="157"/>
      <c r="D642" s="162"/>
      <c r="E642" s="160"/>
      <c r="F642" s="89"/>
      <c r="G642" s="158"/>
      <c r="H642" s="198" t="s">
        <v>788</v>
      </c>
      <c r="I642" s="199"/>
      <c r="J642" s="200"/>
      <c r="K642" s="91" t="s">
        <v>177</v>
      </c>
      <c r="L642" s="91" t="s">
        <v>219</v>
      </c>
      <c r="M642" s="91" t="s">
        <v>789</v>
      </c>
      <c r="N642" s="110">
        <v>1163.9000000000001</v>
      </c>
    </row>
    <row r="643" spans="2:14" ht="55.5" customHeight="1" x14ac:dyDescent="0.2">
      <c r="B643" s="98"/>
      <c r="C643" s="157"/>
      <c r="D643" s="162"/>
      <c r="E643" s="160"/>
      <c r="F643" s="89"/>
      <c r="G643" s="158"/>
      <c r="H643" s="198" t="s">
        <v>699</v>
      </c>
      <c r="I643" s="199"/>
      <c r="J643" s="200"/>
      <c r="K643" s="91" t="s">
        <v>177</v>
      </c>
      <c r="L643" s="91" t="s">
        <v>219</v>
      </c>
      <c r="M643" s="91" t="s">
        <v>700</v>
      </c>
      <c r="N643" s="110">
        <v>63.8</v>
      </c>
    </row>
    <row r="644" spans="2:14" ht="21.75" customHeight="1" x14ac:dyDescent="0.2">
      <c r="B644" s="98"/>
      <c r="C644" s="157"/>
      <c r="D644" s="162"/>
      <c r="E644" s="160"/>
      <c r="F644" s="89"/>
      <c r="G644" s="158"/>
      <c r="H644" s="149"/>
      <c r="I644" s="150" t="s">
        <v>705</v>
      </c>
      <c r="J644" s="151"/>
      <c r="K644" s="91" t="s">
        <v>177</v>
      </c>
      <c r="L644" s="88" t="s">
        <v>706</v>
      </c>
      <c r="M644" s="88"/>
      <c r="N644" s="108">
        <f>N645</f>
        <v>304.5</v>
      </c>
    </row>
    <row r="645" spans="2:14" ht="16.5" customHeight="1" x14ac:dyDescent="0.2">
      <c r="B645" s="98"/>
      <c r="C645" s="157"/>
      <c r="D645" s="162"/>
      <c r="E645" s="160"/>
      <c r="F645" s="89"/>
      <c r="G645" s="158"/>
      <c r="H645" s="149"/>
      <c r="I645" s="150" t="s">
        <v>1108</v>
      </c>
      <c r="J645" s="151"/>
      <c r="K645" s="91" t="s">
        <v>177</v>
      </c>
      <c r="L645" s="90" t="s">
        <v>708</v>
      </c>
      <c r="M645" s="90"/>
      <c r="N645" s="109">
        <f>SUM(N646:N647)</f>
        <v>304.5</v>
      </c>
    </row>
    <row r="646" spans="2:14" ht="16.5" customHeight="1" x14ac:dyDescent="0.2">
      <c r="B646" s="98"/>
      <c r="C646" s="157"/>
      <c r="D646" s="162"/>
      <c r="E646" s="160"/>
      <c r="F646" s="89"/>
      <c r="G646" s="158"/>
      <c r="H646" s="149"/>
      <c r="I646" s="150"/>
      <c r="J646" s="151"/>
      <c r="K646" s="91" t="s">
        <v>177</v>
      </c>
      <c r="L646" s="90" t="s">
        <v>708</v>
      </c>
      <c r="M646" s="90"/>
      <c r="N646" s="109">
        <v>4.5</v>
      </c>
    </row>
    <row r="647" spans="2:14" ht="36.75" customHeight="1" x14ac:dyDescent="0.2">
      <c r="B647" s="98"/>
      <c r="C647" s="157"/>
      <c r="D647" s="162"/>
      <c r="E647" s="160"/>
      <c r="F647" s="89"/>
      <c r="G647" s="158"/>
      <c r="H647" s="149"/>
      <c r="I647" s="195" t="s">
        <v>1091</v>
      </c>
      <c r="J647" s="196"/>
      <c r="K647" s="91" t="s">
        <v>177</v>
      </c>
      <c r="L647" s="91" t="s">
        <v>708</v>
      </c>
      <c r="M647" s="91">
        <v>831</v>
      </c>
      <c r="N647" s="110">
        <v>300</v>
      </c>
    </row>
    <row r="648" spans="2:14" ht="23.25" customHeight="1" x14ac:dyDescent="0.2">
      <c r="B648" s="98"/>
      <c r="C648" s="201" t="s">
        <v>220</v>
      </c>
      <c r="D648" s="201"/>
      <c r="E648" s="201"/>
      <c r="F648" s="201"/>
      <c r="G648" s="201"/>
      <c r="H648" s="201"/>
      <c r="I648" s="201"/>
      <c r="J648" s="201"/>
      <c r="K648" s="87" t="s">
        <v>221</v>
      </c>
      <c r="L648" s="87"/>
      <c r="M648" s="87"/>
      <c r="N648" s="107">
        <f>N649+N713+N718+N730</f>
        <v>1405575.8000000003</v>
      </c>
    </row>
    <row r="649" spans="2:14" ht="32.25" customHeight="1" x14ac:dyDescent="0.2">
      <c r="B649" s="98"/>
      <c r="C649" s="157"/>
      <c r="D649" s="202" t="s">
        <v>236</v>
      </c>
      <c r="E649" s="202"/>
      <c r="F649" s="202"/>
      <c r="G649" s="202"/>
      <c r="H649" s="202"/>
      <c r="I649" s="202"/>
      <c r="J649" s="202"/>
      <c r="K649" s="88" t="s">
        <v>221</v>
      </c>
      <c r="L649" s="88" t="s">
        <v>237</v>
      </c>
      <c r="M649" s="88"/>
      <c r="N649" s="108">
        <f>N650</f>
        <v>1381569.1</v>
      </c>
    </row>
    <row r="650" spans="2:14" ht="18" customHeight="1" x14ac:dyDescent="0.2">
      <c r="B650" s="98"/>
      <c r="C650" s="157"/>
      <c r="D650" s="162"/>
      <c r="E650" s="203" t="s">
        <v>238</v>
      </c>
      <c r="F650" s="203"/>
      <c r="G650" s="203"/>
      <c r="H650" s="203"/>
      <c r="I650" s="203"/>
      <c r="J650" s="203"/>
      <c r="K650" s="92" t="s">
        <v>221</v>
      </c>
      <c r="L650" s="92" t="s">
        <v>239</v>
      </c>
      <c r="M650" s="92"/>
      <c r="N650" s="111">
        <f>N651+N666+N689+N706</f>
        <v>1381569.1</v>
      </c>
    </row>
    <row r="651" spans="2:14" ht="31.5" customHeight="1" x14ac:dyDescent="0.2">
      <c r="B651" s="98"/>
      <c r="C651" s="157"/>
      <c r="D651" s="162"/>
      <c r="E651" s="160"/>
      <c r="F651" s="204" t="s">
        <v>222</v>
      </c>
      <c r="G651" s="204"/>
      <c r="H651" s="204"/>
      <c r="I651" s="204"/>
      <c r="J651" s="204"/>
      <c r="K651" s="93" t="s">
        <v>221</v>
      </c>
      <c r="L651" s="93" t="s">
        <v>223</v>
      </c>
      <c r="M651" s="93"/>
      <c r="N651" s="112">
        <f>N652+N656+N659+N662+N664</f>
        <v>1076544</v>
      </c>
    </row>
    <row r="652" spans="2:14" ht="34.5" customHeight="1" thickBot="1" x14ac:dyDescent="0.25">
      <c r="B652" s="98"/>
      <c r="C652" s="157"/>
      <c r="D652" s="162"/>
      <c r="E652" s="160"/>
      <c r="F652" s="89"/>
      <c r="G652" s="221" t="s">
        <v>224</v>
      </c>
      <c r="H652" s="221"/>
      <c r="I652" s="221"/>
      <c r="J652" s="221"/>
      <c r="K652" s="181" t="s">
        <v>221</v>
      </c>
      <c r="L652" s="181" t="s">
        <v>225</v>
      </c>
      <c r="M652" s="181"/>
      <c r="N652" s="182">
        <f>SUM(N653:N655)</f>
        <v>153148.5</v>
      </c>
    </row>
    <row r="653" spans="2:14" ht="48" customHeight="1" x14ac:dyDescent="0.2">
      <c r="B653" s="98"/>
      <c r="C653" s="157"/>
      <c r="D653" s="162"/>
      <c r="E653" s="160"/>
      <c r="F653" s="89"/>
      <c r="G653" s="158"/>
      <c r="H653" s="211" t="s">
        <v>788</v>
      </c>
      <c r="I653" s="211"/>
      <c r="J653" s="211"/>
      <c r="K653" s="138" t="s">
        <v>221</v>
      </c>
      <c r="L653" s="138" t="s">
        <v>225</v>
      </c>
      <c r="M653" s="138" t="s">
        <v>789</v>
      </c>
      <c r="N653" s="139">
        <v>142002.20000000001</v>
      </c>
    </row>
    <row r="654" spans="2:14" ht="20.25" customHeight="1" x14ac:dyDescent="0.2">
      <c r="B654" s="98"/>
      <c r="C654" s="157"/>
      <c r="D654" s="162"/>
      <c r="E654" s="160"/>
      <c r="F654" s="89"/>
      <c r="G654" s="158"/>
      <c r="H654" s="154"/>
      <c r="I654" s="212" t="s">
        <v>210</v>
      </c>
      <c r="J654" s="213"/>
      <c r="K654" s="138" t="s">
        <v>221</v>
      </c>
      <c r="L654" s="138" t="s">
        <v>225</v>
      </c>
      <c r="M654" s="138">
        <v>612</v>
      </c>
      <c r="N654" s="139">
        <v>4800</v>
      </c>
    </row>
    <row r="655" spans="2:14" ht="51" customHeight="1" x14ac:dyDescent="0.2">
      <c r="B655" s="98"/>
      <c r="C655" s="157"/>
      <c r="D655" s="162"/>
      <c r="E655" s="160"/>
      <c r="F655" s="89"/>
      <c r="G655" s="158"/>
      <c r="H655" s="198" t="s">
        <v>699</v>
      </c>
      <c r="I655" s="199"/>
      <c r="J655" s="200"/>
      <c r="K655" s="91" t="s">
        <v>221</v>
      </c>
      <c r="L655" s="91" t="s">
        <v>225</v>
      </c>
      <c r="M655" s="91" t="s">
        <v>700</v>
      </c>
      <c r="N655" s="110">
        <v>6346.3</v>
      </c>
    </row>
    <row r="656" spans="2:14" ht="35.25" customHeight="1" x14ac:dyDescent="0.2">
      <c r="B656" s="98"/>
      <c r="C656" s="157"/>
      <c r="D656" s="162"/>
      <c r="E656" s="160"/>
      <c r="F656" s="89"/>
      <c r="G656" s="209" t="s">
        <v>226</v>
      </c>
      <c r="H656" s="209"/>
      <c r="I656" s="209"/>
      <c r="J656" s="209"/>
      <c r="K656" s="90" t="s">
        <v>221</v>
      </c>
      <c r="L656" s="90" t="s">
        <v>227</v>
      </c>
      <c r="M656" s="90"/>
      <c r="N656" s="109">
        <f>N657+N658</f>
        <v>981.5</v>
      </c>
    </row>
    <row r="657" spans="2:14" ht="49.5" customHeight="1" x14ac:dyDescent="0.2">
      <c r="B657" s="98"/>
      <c r="C657" s="157"/>
      <c r="D657" s="162"/>
      <c r="E657" s="160"/>
      <c r="F657" s="89"/>
      <c r="G657" s="158"/>
      <c r="H657" s="198" t="s">
        <v>788</v>
      </c>
      <c r="I657" s="199"/>
      <c r="J657" s="200"/>
      <c r="K657" s="91" t="s">
        <v>221</v>
      </c>
      <c r="L657" s="91" t="s">
        <v>227</v>
      </c>
      <c r="M657" s="91" t="s">
        <v>789</v>
      </c>
      <c r="N657" s="110">
        <v>931.5</v>
      </c>
    </row>
    <row r="658" spans="2:14" ht="48" customHeight="1" x14ac:dyDescent="0.2">
      <c r="B658" s="98"/>
      <c r="C658" s="157"/>
      <c r="D658" s="162"/>
      <c r="E658" s="160"/>
      <c r="F658" s="89"/>
      <c r="G658" s="158"/>
      <c r="H658" s="218" t="s">
        <v>699</v>
      </c>
      <c r="I658" s="195"/>
      <c r="J658" s="196"/>
      <c r="K658" s="91" t="s">
        <v>221</v>
      </c>
      <c r="L658" s="91" t="s">
        <v>227</v>
      </c>
      <c r="M658" s="91" t="s">
        <v>700</v>
      </c>
      <c r="N658" s="110">
        <v>50</v>
      </c>
    </row>
    <row r="659" spans="2:14" ht="129" customHeight="1" x14ac:dyDescent="0.2">
      <c r="B659" s="98"/>
      <c r="C659" s="157"/>
      <c r="D659" s="162"/>
      <c r="E659" s="160"/>
      <c r="F659" s="89"/>
      <c r="G659" s="209" t="s">
        <v>875</v>
      </c>
      <c r="H659" s="210"/>
      <c r="I659" s="210"/>
      <c r="J659" s="210"/>
      <c r="K659" s="134" t="s">
        <v>221</v>
      </c>
      <c r="L659" s="134" t="s">
        <v>876</v>
      </c>
      <c r="M659" s="134"/>
      <c r="N659" s="135">
        <f>N660+N661</f>
        <v>910326</v>
      </c>
    </row>
    <row r="660" spans="2:14" ht="51.75" customHeight="1" x14ac:dyDescent="0.2">
      <c r="B660" s="98"/>
      <c r="C660" s="157"/>
      <c r="D660" s="162"/>
      <c r="E660" s="160"/>
      <c r="F660" s="89"/>
      <c r="G660" s="158"/>
      <c r="H660" s="198" t="s">
        <v>788</v>
      </c>
      <c r="I660" s="199"/>
      <c r="J660" s="200"/>
      <c r="K660" s="91" t="s">
        <v>221</v>
      </c>
      <c r="L660" s="91" t="s">
        <v>876</v>
      </c>
      <c r="M660" s="91" t="s">
        <v>789</v>
      </c>
      <c r="N660" s="110">
        <v>879038.4</v>
      </c>
    </row>
    <row r="661" spans="2:14" ht="48.75" customHeight="1" x14ac:dyDescent="0.2">
      <c r="B661" s="98"/>
      <c r="C661" s="157"/>
      <c r="D661" s="162"/>
      <c r="E661" s="160"/>
      <c r="F661" s="89"/>
      <c r="G661" s="158"/>
      <c r="H661" s="197" t="s">
        <v>699</v>
      </c>
      <c r="I661" s="197"/>
      <c r="J661" s="197"/>
      <c r="K661" s="91" t="s">
        <v>221</v>
      </c>
      <c r="L661" s="91" t="s">
        <v>876</v>
      </c>
      <c r="M661" s="91" t="s">
        <v>700</v>
      </c>
      <c r="N661" s="110">
        <v>31287.599999999999</v>
      </c>
    </row>
    <row r="662" spans="2:14" ht="117.75" customHeight="1" x14ac:dyDescent="0.2">
      <c r="B662" s="98"/>
      <c r="C662" s="157"/>
      <c r="D662" s="162"/>
      <c r="E662" s="160"/>
      <c r="F662" s="89"/>
      <c r="G662" s="209" t="s">
        <v>877</v>
      </c>
      <c r="H662" s="210"/>
      <c r="I662" s="210"/>
      <c r="J662" s="210"/>
      <c r="K662" s="134" t="s">
        <v>221</v>
      </c>
      <c r="L662" s="134" t="s">
        <v>878</v>
      </c>
      <c r="M662" s="134"/>
      <c r="N662" s="135">
        <f>N663</f>
        <v>9716</v>
      </c>
    </row>
    <row r="663" spans="2:14" ht="33" customHeight="1" x14ac:dyDescent="0.2">
      <c r="B663" s="98"/>
      <c r="C663" s="157"/>
      <c r="D663" s="162"/>
      <c r="E663" s="160"/>
      <c r="F663" s="89"/>
      <c r="G663" s="158"/>
      <c r="H663" s="198" t="s">
        <v>754</v>
      </c>
      <c r="I663" s="199"/>
      <c r="J663" s="200"/>
      <c r="K663" s="91" t="s">
        <v>221</v>
      </c>
      <c r="L663" s="91" t="s">
        <v>878</v>
      </c>
      <c r="M663" s="91" t="s">
        <v>755</v>
      </c>
      <c r="N663" s="110">
        <v>9716</v>
      </c>
    </row>
    <row r="664" spans="2:14" ht="80.25" customHeight="1" x14ac:dyDescent="0.2">
      <c r="B664" s="98"/>
      <c r="C664" s="157"/>
      <c r="D664" s="162"/>
      <c r="E664" s="160"/>
      <c r="F664" s="89"/>
      <c r="G664" s="209" t="s">
        <v>879</v>
      </c>
      <c r="H664" s="209"/>
      <c r="I664" s="209"/>
      <c r="J664" s="209"/>
      <c r="K664" s="90" t="s">
        <v>221</v>
      </c>
      <c r="L664" s="90" t="s">
        <v>880</v>
      </c>
      <c r="M664" s="90"/>
      <c r="N664" s="109">
        <f>N665</f>
        <v>2372</v>
      </c>
    </row>
    <row r="665" spans="2:14" ht="51" customHeight="1" x14ac:dyDescent="0.2">
      <c r="B665" s="98"/>
      <c r="C665" s="157"/>
      <c r="D665" s="162"/>
      <c r="E665" s="160"/>
      <c r="F665" s="89"/>
      <c r="G665" s="158"/>
      <c r="H665" s="198" t="s">
        <v>788</v>
      </c>
      <c r="I665" s="199"/>
      <c r="J665" s="200"/>
      <c r="K665" s="91" t="s">
        <v>221</v>
      </c>
      <c r="L665" s="91" t="s">
        <v>880</v>
      </c>
      <c r="M665" s="91" t="s">
        <v>789</v>
      </c>
      <c r="N665" s="110">
        <v>2372</v>
      </c>
    </row>
    <row r="666" spans="2:14" ht="34.5" customHeight="1" x14ac:dyDescent="0.2">
      <c r="B666" s="98"/>
      <c r="C666" s="157"/>
      <c r="D666" s="162"/>
      <c r="E666" s="160"/>
      <c r="F666" s="204" t="s">
        <v>240</v>
      </c>
      <c r="G666" s="204"/>
      <c r="H666" s="204"/>
      <c r="I666" s="204"/>
      <c r="J666" s="204"/>
      <c r="K666" s="93" t="s">
        <v>221</v>
      </c>
      <c r="L666" s="93" t="s">
        <v>241</v>
      </c>
      <c r="M666" s="93"/>
      <c r="N666" s="112">
        <f>N667+N672+N676+N679+N681+N683+N685+N687</f>
        <v>103938.59999999999</v>
      </c>
    </row>
    <row r="667" spans="2:14" ht="20.25" customHeight="1" x14ac:dyDescent="0.2">
      <c r="B667" s="98"/>
      <c r="C667" s="157"/>
      <c r="D667" s="162"/>
      <c r="E667" s="160"/>
      <c r="F667" s="89"/>
      <c r="G667" s="209" t="s">
        <v>184</v>
      </c>
      <c r="H667" s="209"/>
      <c r="I667" s="209"/>
      <c r="J667" s="209"/>
      <c r="K667" s="90" t="s">
        <v>221</v>
      </c>
      <c r="L667" s="90" t="s">
        <v>881</v>
      </c>
      <c r="M667" s="90"/>
      <c r="N667" s="109">
        <f>SUM(N668:N671)</f>
        <v>21912.600000000002</v>
      </c>
    </row>
    <row r="668" spans="2:14" ht="49.5" customHeight="1" x14ac:dyDescent="0.2">
      <c r="B668" s="98"/>
      <c r="C668" s="157"/>
      <c r="D668" s="162"/>
      <c r="E668" s="160"/>
      <c r="F668" s="89"/>
      <c r="G668" s="158"/>
      <c r="H668" s="198" t="s">
        <v>788</v>
      </c>
      <c r="I668" s="199"/>
      <c r="J668" s="200"/>
      <c r="K668" s="91" t="s">
        <v>221</v>
      </c>
      <c r="L668" s="91" t="s">
        <v>881</v>
      </c>
      <c r="M668" s="91" t="s">
        <v>789</v>
      </c>
      <c r="N668" s="110">
        <v>1212.2</v>
      </c>
    </row>
    <row r="669" spans="2:14" ht="20.25" customHeight="1" x14ac:dyDescent="0.2">
      <c r="B669" s="98"/>
      <c r="C669" s="157"/>
      <c r="D669" s="162"/>
      <c r="E669" s="160"/>
      <c r="F669" s="89"/>
      <c r="G669" s="158"/>
      <c r="H669" s="198" t="s">
        <v>210</v>
      </c>
      <c r="I669" s="199"/>
      <c r="J669" s="200"/>
      <c r="K669" s="91" t="s">
        <v>221</v>
      </c>
      <c r="L669" s="91" t="s">
        <v>881</v>
      </c>
      <c r="M669" s="91" t="s">
        <v>211</v>
      </c>
      <c r="N669" s="110">
        <v>19596.400000000001</v>
      </c>
    </row>
    <row r="670" spans="2:14" ht="18" customHeight="1" x14ac:dyDescent="0.2">
      <c r="B670" s="98"/>
      <c r="C670" s="157"/>
      <c r="D670" s="162"/>
      <c r="E670" s="160"/>
      <c r="F670" s="89"/>
      <c r="G670" s="158"/>
      <c r="H670" s="198" t="s">
        <v>872</v>
      </c>
      <c r="I670" s="199"/>
      <c r="J670" s="200"/>
      <c r="K670" s="91" t="s">
        <v>221</v>
      </c>
      <c r="L670" s="91" t="s">
        <v>881</v>
      </c>
      <c r="M670" s="91" t="s">
        <v>873</v>
      </c>
      <c r="N670" s="110">
        <v>547.79999999999995</v>
      </c>
    </row>
    <row r="671" spans="2:14" ht="33.75" customHeight="1" x14ac:dyDescent="0.2">
      <c r="B671" s="98"/>
      <c r="C671" s="157"/>
      <c r="D671" s="162"/>
      <c r="E671" s="160"/>
      <c r="F671" s="89"/>
      <c r="G671" s="158"/>
      <c r="H671" s="198" t="s">
        <v>754</v>
      </c>
      <c r="I671" s="199"/>
      <c r="J671" s="200"/>
      <c r="K671" s="91" t="s">
        <v>221</v>
      </c>
      <c r="L671" s="91" t="s">
        <v>881</v>
      </c>
      <c r="M671" s="91" t="s">
        <v>755</v>
      </c>
      <c r="N671" s="110">
        <v>556.20000000000005</v>
      </c>
    </row>
    <row r="672" spans="2:14" ht="97.5" customHeight="1" x14ac:dyDescent="0.2">
      <c r="B672" s="98"/>
      <c r="C672" s="157"/>
      <c r="D672" s="162"/>
      <c r="E672" s="160"/>
      <c r="F672" s="89"/>
      <c r="G672" s="209" t="s">
        <v>883</v>
      </c>
      <c r="H672" s="209"/>
      <c r="I672" s="209"/>
      <c r="J672" s="209"/>
      <c r="K672" s="90" t="s">
        <v>221</v>
      </c>
      <c r="L672" s="90" t="s">
        <v>882</v>
      </c>
      <c r="M672" s="90"/>
      <c r="N672" s="109">
        <f>N673+N674+N675</f>
        <v>59643.999999999993</v>
      </c>
    </row>
    <row r="673" spans="2:14" ht="15" customHeight="1" x14ac:dyDescent="0.2">
      <c r="B673" s="98"/>
      <c r="C673" s="157"/>
      <c r="D673" s="162"/>
      <c r="E673" s="160"/>
      <c r="F673" s="89"/>
      <c r="G673" s="158"/>
      <c r="H673" s="198" t="s">
        <v>210</v>
      </c>
      <c r="I673" s="199"/>
      <c r="J673" s="200"/>
      <c r="K673" s="91" t="s">
        <v>221</v>
      </c>
      <c r="L673" s="91" t="s">
        <v>882</v>
      </c>
      <c r="M673" s="91" t="s">
        <v>211</v>
      </c>
      <c r="N673" s="110">
        <v>56284.2</v>
      </c>
    </row>
    <row r="674" spans="2:14" ht="15" customHeight="1" thickBot="1" x14ac:dyDescent="0.25">
      <c r="B674" s="98"/>
      <c r="C674" s="157"/>
      <c r="D674" s="162"/>
      <c r="E674" s="160"/>
      <c r="F674" s="89"/>
      <c r="G674" s="158"/>
      <c r="H674" s="245" t="s">
        <v>872</v>
      </c>
      <c r="I674" s="246"/>
      <c r="J674" s="247"/>
      <c r="K674" s="179" t="s">
        <v>221</v>
      </c>
      <c r="L674" s="179" t="s">
        <v>882</v>
      </c>
      <c r="M674" s="179" t="s">
        <v>873</v>
      </c>
      <c r="N674" s="180">
        <v>2340.1999999999998</v>
      </c>
    </row>
    <row r="675" spans="2:14" ht="33.75" customHeight="1" x14ac:dyDescent="0.2">
      <c r="B675" s="98"/>
      <c r="C675" s="157"/>
      <c r="D675" s="162"/>
      <c r="E675" s="160"/>
      <c r="F675" s="89"/>
      <c r="G675" s="158"/>
      <c r="H675" s="211" t="s">
        <v>754</v>
      </c>
      <c r="I675" s="211"/>
      <c r="J675" s="211"/>
      <c r="K675" s="138" t="s">
        <v>221</v>
      </c>
      <c r="L675" s="138" t="s">
        <v>882</v>
      </c>
      <c r="M675" s="138" t="s">
        <v>755</v>
      </c>
      <c r="N675" s="139">
        <v>1019.6</v>
      </c>
    </row>
    <row r="676" spans="2:14" ht="48.75" customHeight="1" x14ac:dyDescent="0.2">
      <c r="B676" s="98"/>
      <c r="C676" s="157"/>
      <c r="D676" s="162"/>
      <c r="E676" s="160"/>
      <c r="F676" s="89"/>
      <c r="G676" s="209" t="s">
        <v>509</v>
      </c>
      <c r="H676" s="210"/>
      <c r="I676" s="210"/>
      <c r="J676" s="210"/>
      <c r="K676" s="134" t="s">
        <v>221</v>
      </c>
      <c r="L676" s="134" t="s">
        <v>884</v>
      </c>
      <c r="M676" s="134"/>
      <c r="N676" s="135">
        <f>N677+N678</f>
        <v>1696</v>
      </c>
    </row>
    <row r="677" spans="2:14" ht="18.75" customHeight="1" x14ac:dyDescent="0.2">
      <c r="B677" s="98"/>
      <c r="C677" s="157"/>
      <c r="D677" s="162"/>
      <c r="E677" s="160"/>
      <c r="F677" s="89"/>
      <c r="G677" s="158"/>
      <c r="H677" s="198" t="s">
        <v>210</v>
      </c>
      <c r="I677" s="199"/>
      <c r="J677" s="200"/>
      <c r="K677" s="91" t="s">
        <v>221</v>
      </c>
      <c r="L677" s="91" t="s">
        <v>884</v>
      </c>
      <c r="M677" s="91" t="s">
        <v>211</v>
      </c>
      <c r="N677" s="110">
        <v>1690.3</v>
      </c>
    </row>
    <row r="678" spans="2:14" ht="21" customHeight="1" x14ac:dyDescent="0.2">
      <c r="B678" s="98"/>
      <c r="C678" s="157"/>
      <c r="D678" s="162"/>
      <c r="E678" s="160"/>
      <c r="F678" s="89"/>
      <c r="G678" s="158"/>
      <c r="H678" s="198" t="s">
        <v>872</v>
      </c>
      <c r="I678" s="199"/>
      <c r="J678" s="200"/>
      <c r="K678" s="91" t="s">
        <v>221</v>
      </c>
      <c r="L678" s="91" t="s">
        <v>884</v>
      </c>
      <c r="M678" s="91" t="s">
        <v>873</v>
      </c>
      <c r="N678" s="110">
        <v>5.7</v>
      </c>
    </row>
    <row r="679" spans="2:14" ht="48.75" customHeight="1" x14ac:dyDescent="0.2">
      <c r="B679" s="98"/>
      <c r="C679" s="157"/>
      <c r="D679" s="162"/>
      <c r="E679" s="160"/>
      <c r="F679" s="89"/>
      <c r="G679" s="209" t="s">
        <v>885</v>
      </c>
      <c r="H679" s="209"/>
      <c r="I679" s="209"/>
      <c r="J679" s="209"/>
      <c r="K679" s="90" t="s">
        <v>221</v>
      </c>
      <c r="L679" s="90" t="s">
        <v>886</v>
      </c>
      <c r="M679" s="90"/>
      <c r="N679" s="109">
        <f>N680</f>
        <v>1680</v>
      </c>
    </row>
    <row r="680" spans="2:14" ht="24.75" customHeight="1" x14ac:dyDescent="0.2">
      <c r="B680" s="98"/>
      <c r="C680" s="157"/>
      <c r="D680" s="162"/>
      <c r="E680" s="160"/>
      <c r="F680" s="89"/>
      <c r="G680" s="158"/>
      <c r="H680" s="198" t="s">
        <v>1142</v>
      </c>
      <c r="I680" s="199"/>
      <c r="J680" s="200"/>
      <c r="K680" s="91" t="s">
        <v>221</v>
      </c>
      <c r="L680" s="91" t="s">
        <v>886</v>
      </c>
      <c r="M680" s="91" t="s">
        <v>894</v>
      </c>
      <c r="N680" s="110">
        <v>1680</v>
      </c>
    </row>
    <row r="681" spans="2:14" ht="51" customHeight="1" x14ac:dyDescent="0.2">
      <c r="B681" s="98"/>
      <c r="C681" s="157"/>
      <c r="D681" s="162"/>
      <c r="E681" s="160"/>
      <c r="F681" s="89"/>
      <c r="G681" s="205" t="s">
        <v>887</v>
      </c>
      <c r="H681" s="205"/>
      <c r="I681" s="205"/>
      <c r="J681" s="205"/>
      <c r="K681" s="90" t="s">
        <v>221</v>
      </c>
      <c r="L681" s="90" t="s">
        <v>888</v>
      </c>
      <c r="M681" s="90"/>
      <c r="N681" s="109">
        <f>N682</f>
        <v>9043</v>
      </c>
    </row>
    <row r="682" spans="2:14" ht="51.75" customHeight="1" x14ac:dyDescent="0.2">
      <c r="B682" s="98"/>
      <c r="C682" s="157"/>
      <c r="D682" s="162"/>
      <c r="E682" s="160"/>
      <c r="F682" s="89"/>
      <c r="G682" s="158"/>
      <c r="H682" s="206" t="s">
        <v>788</v>
      </c>
      <c r="I682" s="207"/>
      <c r="J682" s="208"/>
      <c r="K682" s="138" t="s">
        <v>221</v>
      </c>
      <c r="L682" s="138" t="s">
        <v>888</v>
      </c>
      <c r="M682" s="138" t="s">
        <v>789</v>
      </c>
      <c r="N682" s="139">
        <v>9043</v>
      </c>
    </row>
    <row r="683" spans="2:14" ht="50.25" customHeight="1" x14ac:dyDescent="0.2">
      <c r="B683" s="98"/>
      <c r="C683" s="157"/>
      <c r="D683" s="162"/>
      <c r="E683" s="160"/>
      <c r="F683" s="89"/>
      <c r="G683" s="209" t="s">
        <v>889</v>
      </c>
      <c r="H683" s="209"/>
      <c r="I683" s="209"/>
      <c r="J683" s="209"/>
      <c r="K683" s="90" t="s">
        <v>221</v>
      </c>
      <c r="L683" s="90" t="s">
        <v>890</v>
      </c>
      <c r="M683" s="90"/>
      <c r="N683" s="109">
        <f>N684</f>
        <v>420</v>
      </c>
    </row>
    <row r="684" spans="2:14" ht="20.25" customHeight="1" x14ac:dyDescent="0.2">
      <c r="B684" s="98"/>
      <c r="C684" s="157"/>
      <c r="D684" s="162"/>
      <c r="E684" s="160"/>
      <c r="F684" s="89"/>
      <c r="G684" s="158"/>
      <c r="H684" s="198" t="s">
        <v>1142</v>
      </c>
      <c r="I684" s="199"/>
      <c r="J684" s="200"/>
      <c r="K684" s="91" t="s">
        <v>221</v>
      </c>
      <c r="L684" s="91" t="s">
        <v>890</v>
      </c>
      <c r="M684" s="91" t="s">
        <v>894</v>
      </c>
      <c r="N684" s="110">
        <v>420</v>
      </c>
    </row>
    <row r="685" spans="2:14" ht="48.75" customHeight="1" x14ac:dyDescent="0.2">
      <c r="B685" s="98"/>
      <c r="C685" s="157"/>
      <c r="D685" s="162"/>
      <c r="E685" s="160"/>
      <c r="F685" s="89"/>
      <c r="G685" s="209" t="s">
        <v>891</v>
      </c>
      <c r="H685" s="209"/>
      <c r="I685" s="209"/>
      <c r="J685" s="209"/>
      <c r="K685" s="90" t="s">
        <v>221</v>
      </c>
      <c r="L685" s="90" t="s">
        <v>892</v>
      </c>
      <c r="M685" s="90"/>
      <c r="N685" s="109">
        <f>N686</f>
        <v>9043</v>
      </c>
    </row>
    <row r="686" spans="2:14" ht="49.5" customHeight="1" x14ac:dyDescent="0.2">
      <c r="B686" s="98"/>
      <c r="C686" s="157"/>
      <c r="D686" s="162"/>
      <c r="E686" s="160"/>
      <c r="F686" s="89"/>
      <c r="G686" s="158"/>
      <c r="H686" s="197" t="s">
        <v>788</v>
      </c>
      <c r="I686" s="197"/>
      <c r="J686" s="197"/>
      <c r="K686" s="91" t="s">
        <v>221</v>
      </c>
      <c r="L686" s="91" t="s">
        <v>892</v>
      </c>
      <c r="M686" s="91" t="s">
        <v>789</v>
      </c>
      <c r="N686" s="110">
        <v>9043</v>
      </c>
    </row>
    <row r="687" spans="2:14" ht="64.5" customHeight="1" x14ac:dyDescent="0.2">
      <c r="B687" s="98"/>
      <c r="C687" s="157"/>
      <c r="D687" s="162"/>
      <c r="E687" s="160"/>
      <c r="F687" s="89"/>
      <c r="G687" s="209" t="s">
        <v>925</v>
      </c>
      <c r="H687" s="210"/>
      <c r="I687" s="210"/>
      <c r="J687" s="210"/>
      <c r="K687" s="134" t="s">
        <v>221</v>
      </c>
      <c r="L687" s="134" t="s">
        <v>926</v>
      </c>
      <c r="M687" s="134"/>
      <c r="N687" s="135">
        <f>N688</f>
        <v>500</v>
      </c>
    </row>
    <row r="688" spans="2:14" ht="19.5" customHeight="1" x14ac:dyDescent="0.2">
      <c r="B688" s="98"/>
      <c r="C688" s="157"/>
      <c r="D688" s="162"/>
      <c r="E688" s="160"/>
      <c r="F688" s="89"/>
      <c r="G688" s="158"/>
      <c r="H688" s="198" t="s">
        <v>210</v>
      </c>
      <c r="I688" s="199"/>
      <c r="J688" s="200"/>
      <c r="K688" s="91" t="s">
        <v>221</v>
      </c>
      <c r="L688" s="91" t="s">
        <v>926</v>
      </c>
      <c r="M688" s="91" t="s">
        <v>211</v>
      </c>
      <c r="N688" s="110">
        <v>500</v>
      </c>
    </row>
    <row r="689" spans="2:14" ht="36" customHeight="1" x14ac:dyDescent="0.2">
      <c r="B689" s="98"/>
      <c r="C689" s="157"/>
      <c r="D689" s="162"/>
      <c r="E689" s="160"/>
      <c r="F689" s="204" t="s">
        <v>927</v>
      </c>
      <c r="G689" s="204"/>
      <c r="H689" s="204"/>
      <c r="I689" s="204"/>
      <c r="J689" s="204"/>
      <c r="K689" s="93" t="s">
        <v>221</v>
      </c>
      <c r="L689" s="93" t="s">
        <v>928</v>
      </c>
      <c r="M689" s="93"/>
      <c r="N689" s="112">
        <f>N692+N694+N698+N700+N702+N704+N696+N690</f>
        <v>15290.8</v>
      </c>
    </row>
    <row r="690" spans="2:14" ht="37.5" customHeight="1" x14ac:dyDescent="0.2">
      <c r="B690" s="98"/>
      <c r="C690" s="157"/>
      <c r="D690" s="162"/>
      <c r="E690" s="160"/>
      <c r="F690" s="155"/>
      <c r="G690" s="156"/>
      <c r="H690" s="156"/>
      <c r="I690" s="273" t="s">
        <v>1140</v>
      </c>
      <c r="J690" s="267"/>
      <c r="K690" s="90" t="s">
        <v>221</v>
      </c>
      <c r="L690" s="90">
        <v>320301010</v>
      </c>
      <c r="M690" s="90"/>
      <c r="N690" s="109">
        <f>N691</f>
        <v>15065.8</v>
      </c>
    </row>
    <row r="691" spans="2:14" ht="21.75" customHeight="1" x14ac:dyDescent="0.2">
      <c r="B691" s="98"/>
      <c r="C691" s="157"/>
      <c r="D691" s="162"/>
      <c r="E691" s="160"/>
      <c r="F691" s="155"/>
      <c r="G691" s="156"/>
      <c r="H691" s="156"/>
      <c r="I691" s="273" t="s">
        <v>210</v>
      </c>
      <c r="J691" s="267"/>
      <c r="K691" s="91" t="s">
        <v>221</v>
      </c>
      <c r="L691" s="91">
        <v>320301010</v>
      </c>
      <c r="M691" s="91">
        <v>612</v>
      </c>
      <c r="N691" s="110">
        <v>15065.8</v>
      </c>
    </row>
    <row r="692" spans="2:14" ht="48.75" customHeight="1" x14ac:dyDescent="0.2">
      <c r="B692" s="98"/>
      <c r="C692" s="157"/>
      <c r="D692" s="162"/>
      <c r="E692" s="160"/>
      <c r="F692" s="89"/>
      <c r="G692" s="209" t="s">
        <v>929</v>
      </c>
      <c r="H692" s="209"/>
      <c r="I692" s="209"/>
      <c r="J692" s="209"/>
      <c r="K692" s="90" t="s">
        <v>221</v>
      </c>
      <c r="L692" s="90" t="s">
        <v>930</v>
      </c>
      <c r="M692" s="90"/>
      <c r="N692" s="109">
        <f>N693</f>
        <v>25</v>
      </c>
    </row>
    <row r="693" spans="2:14" ht="22.5" customHeight="1" x14ac:dyDescent="0.2">
      <c r="B693" s="98"/>
      <c r="C693" s="157"/>
      <c r="D693" s="162"/>
      <c r="E693" s="160"/>
      <c r="F693" s="89"/>
      <c r="G693" s="158"/>
      <c r="H693" s="198" t="s">
        <v>786</v>
      </c>
      <c r="I693" s="199"/>
      <c r="J693" s="200"/>
      <c r="K693" s="91" t="s">
        <v>221</v>
      </c>
      <c r="L693" s="91" t="s">
        <v>930</v>
      </c>
      <c r="M693" s="91" t="s">
        <v>787</v>
      </c>
      <c r="N693" s="110">
        <v>25</v>
      </c>
    </row>
    <row r="694" spans="2:14" ht="50.25" customHeight="1" x14ac:dyDescent="0.2">
      <c r="B694" s="98"/>
      <c r="C694" s="157"/>
      <c r="D694" s="162"/>
      <c r="E694" s="160"/>
      <c r="F694" s="89"/>
      <c r="G694" s="209" t="s">
        <v>931</v>
      </c>
      <c r="H694" s="209"/>
      <c r="I694" s="209"/>
      <c r="J694" s="209"/>
      <c r="K694" s="90" t="s">
        <v>221</v>
      </c>
      <c r="L694" s="90" t="s">
        <v>932</v>
      </c>
      <c r="M694" s="90"/>
      <c r="N694" s="109">
        <f>N695</f>
        <v>25</v>
      </c>
    </row>
    <row r="695" spans="2:14" ht="22.5" customHeight="1" x14ac:dyDescent="0.2">
      <c r="B695" s="98"/>
      <c r="C695" s="157"/>
      <c r="D695" s="162"/>
      <c r="E695" s="160"/>
      <c r="F695" s="89"/>
      <c r="G695" s="158"/>
      <c r="H695" s="198" t="s">
        <v>786</v>
      </c>
      <c r="I695" s="199"/>
      <c r="J695" s="200"/>
      <c r="K695" s="91" t="s">
        <v>221</v>
      </c>
      <c r="L695" s="91" t="s">
        <v>932</v>
      </c>
      <c r="M695" s="91" t="s">
        <v>787</v>
      </c>
      <c r="N695" s="110">
        <v>25</v>
      </c>
    </row>
    <row r="696" spans="2:14" ht="53.25" customHeight="1" x14ac:dyDescent="0.2">
      <c r="B696" s="98"/>
      <c r="C696" s="157"/>
      <c r="D696" s="162"/>
      <c r="E696" s="160"/>
      <c r="F696" s="89"/>
      <c r="G696" s="158"/>
      <c r="H696" s="149"/>
      <c r="I696" s="195" t="s">
        <v>1124</v>
      </c>
      <c r="J696" s="196"/>
      <c r="K696" s="91" t="s">
        <v>221</v>
      </c>
      <c r="L696" s="119" t="s">
        <v>1123</v>
      </c>
      <c r="M696" s="91"/>
      <c r="N696" s="110">
        <f>N697</f>
        <v>50</v>
      </c>
    </row>
    <row r="697" spans="2:14" ht="22.5" customHeight="1" x14ac:dyDescent="0.2">
      <c r="B697" s="98"/>
      <c r="C697" s="157"/>
      <c r="D697" s="162"/>
      <c r="E697" s="160"/>
      <c r="F697" s="89"/>
      <c r="G697" s="158"/>
      <c r="H697" s="149"/>
      <c r="I697" s="150" t="s">
        <v>786</v>
      </c>
      <c r="J697" s="151"/>
      <c r="K697" s="91" t="s">
        <v>221</v>
      </c>
      <c r="L697" s="119" t="s">
        <v>1123</v>
      </c>
      <c r="M697" s="91" t="s">
        <v>787</v>
      </c>
      <c r="N697" s="110">
        <v>50</v>
      </c>
    </row>
    <row r="698" spans="2:14" ht="48.75" customHeight="1" x14ac:dyDescent="0.2">
      <c r="B698" s="98"/>
      <c r="C698" s="157"/>
      <c r="D698" s="162"/>
      <c r="E698" s="160"/>
      <c r="F698" s="89"/>
      <c r="G698" s="209" t="s">
        <v>933</v>
      </c>
      <c r="H698" s="209"/>
      <c r="I698" s="209"/>
      <c r="J698" s="209"/>
      <c r="K698" s="90" t="s">
        <v>221</v>
      </c>
      <c r="L698" s="90" t="s">
        <v>934</v>
      </c>
      <c r="M698" s="90"/>
      <c r="N698" s="109">
        <f>N699</f>
        <v>25</v>
      </c>
    </row>
    <row r="699" spans="2:14" ht="21" customHeight="1" x14ac:dyDescent="0.2">
      <c r="B699" s="98"/>
      <c r="C699" s="157"/>
      <c r="D699" s="162"/>
      <c r="E699" s="160"/>
      <c r="F699" s="89"/>
      <c r="G699" s="158"/>
      <c r="H699" s="198" t="s">
        <v>786</v>
      </c>
      <c r="I699" s="199"/>
      <c r="J699" s="200"/>
      <c r="K699" s="91" t="s">
        <v>221</v>
      </c>
      <c r="L699" s="91" t="s">
        <v>934</v>
      </c>
      <c r="M699" s="91" t="s">
        <v>787</v>
      </c>
      <c r="N699" s="110">
        <v>25</v>
      </c>
    </row>
    <row r="700" spans="2:14" ht="48.75" customHeight="1" x14ac:dyDescent="0.2">
      <c r="B700" s="98"/>
      <c r="C700" s="157"/>
      <c r="D700" s="162"/>
      <c r="E700" s="160"/>
      <c r="F700" s="89"/>
      <c r="G700" s="209" t="s">
        <v>935</v>
      </c>
      <c r="H700" s="209"/>
      <c r="I700" s="209"/>
      <c r="J700" s="209"/>
      <c r="K700" s="90" t="s">
        <v>221</v>
      </c>
      <c r="L700" s="90" t="s">
        <v>936</v>
      </c>
      <c r="M700" s="90"/>
      <c r="N700" s="109">
        <f>N701</f>
        <v>25</v>
      </c>
    </row>
    <row r="701" spans="2:14" ht="20.25" customHeight="1" x14ac:dyDescent="0.2">
      <c r="B701" s="98"/>
      <c r="C701" s="157"/>
      <c r="D701" s="162"/>
      <c r="E701" s="160"/>
      <c r="F701" s="89"/>
      <c r="G701" s="158"/>
      <c r="H701" s="198" t="s">
        <v>786</v>
      </c>
      <c r="I701" s="199"/>
      <c r="J701" s="200"/>
      <c r="K701" s="91" t="s">
        <v>221</v>
      </c>
      <c r="L701" s="91" t="s">
        <v>936</v>
      </c>
      <c r="M701" s="91" t="s">
        <v>787</v>
      </c>
      <c r="N701" s="110">
        <v>25</v>
      </c>
    </row>
    <row r="702" spans="2:14" ht="50.25" customHeight="1" x14ac:dyDescent="0.2">
      <c r="B702" s="98"/>
      <c r="C702" s="157"/>
      <c r="D702" s="162"/>
      <c r="E702" s="160"/>
      <c r="F702" s="89"/>
      <c r="G702" s="209" t="s">
        <v>937</v>
      </c>
      <c r="H702" s="209"/>
      <c r="I702" s="209"/>
      <c r="J702" s="209"/>
      <c r="K702" s="90" t="s">
        <v>221</v>
      </c>
      <c r="L702" s="90" t="s">
        <v>938</v>
      </c>
      <c r="M702" s="90"/>
      <c r="N702" s="109">
        <f>N703</f>
        <v>25</v>
      </c>
    </row>
    <row r="703" spans="2:14" ht="15" customHeight="1" thickBot="1" x14ac:dyDescent="0.25">
      <c r="B703" s="98"/>
      <c r="C703" s="157"/>
      <c r="D703" s="162"/>
      <c r="E703" s="160"/>
      <c r="F703" s="89"/>
      <c r="G703" s="158"/>
      <c r="H703" s="245" t="s">
        <v>786</v>
      </c>
      <c r="I703" s="246"/>
      <c r="J703" s="247"/>
      <c r="K703" s="179" t="s">
        <v>221</v>
      </c>
      <c r="L703" s="179" t="s">
        <v>938</v>
      </c>
      <c r="M703" s="179" t="s">
        <v>787</v>
      </c>
      <c r="N703" s="180">
        <v>25</v>
      </c>
    </row>
    <row r="704" spans="2:14" ht="47.25" customHeight="1" x14ac:dyDescent="0.2">
      <c r="B704" s="98"/>
      <c r="C704" s="157"/>
      <c r="D704" s="162"/>
      <c r="E704" s="160"/>
      <c r="F704" s="89"/>
      <c r="G704" s="209" t="s">
        <v>939</v>
      </c>
      <c r="H704" s="210"/>
      <c r="I704" s="210"/>
      <c r="J704" s="210"/>
      <c r="K704" s="134" t="s">
        <v>221</v>
      </c>
      <c r="L704" s="134" t="s">
        <v>940</v>
      </c>
      <c r="M704" s="134"/>
      <c r="N704" s="135">
        <f>N705</f>
        <v>50</v>
      </c>
    </row>
    <row r="705" spans="2:14" ht="15" customHeight="1" x14ac:dyDescent="0.2">
      <c r="B705" s="98"/>
      <c r="C705" s="157"/>
      <c r="D705" s="162"/>
      <c r="E705" s="160"/>
      <c r="F705" s="89"/>
      <c r="G705" s="158"/>
      <c r="H705" s="197" t="s">
        <v>786</v>
      </c>
      <c r="I705" s="197"/>
      <c r="J705" s="197"/>
      <c r="K705" s="91" t="s">
        <v>221</v>
      </c>
      <c r="L705" s="91" t="s">
        <v>940</v>
      </c>
      <c r="M705" s="91" t="s">
        <v>787</v>
      </c>
      <c r="N705" s="110">
        <v>50</v>
      </c>
    </row>
    <row r="706" spans="2:14" ht="34.5" customHeight="1" x14ac:dyDescent="0.2">
      <c r="B706" s="98"/>
      <c r="C706" s="157"/>
      <c r="D706" s="162"/>
      <c r="E706" s="160"/>
      <c r="F706" s="204" t="s">
        <v>941</v>
      </c>
      <c r="G706" s="204"/>
      <c r="H706" s="242"/>
      <c r="I706" s="242"/>
      <c r="J706" s="242"/>
      <c r="K706" s="132" t="s">
        <v>221</v>
      </c>
      <c r="L706" s="132" t="s">
        <v>942</v>
      </c>
      <c r="M706" s="132"/>
      <c r="N706" s="133">
        <f>N707+N709+N711</f>
        <v>185795.69999999998</v>
      </c>
    </row>
    <row r="707" spans="2:14" ht="33.75" customHeight="1" x14ac:dyDescent="0.2">
      <c r="B707" s="98"/>
      <c r="C707" s="157"/>
      <c r="D707" s="162"/>
      <c r="E707" s="160"/>
      <c r="F707" s="89"/>
      <c r="G707" s="209" t="s">
        <v>943</v>
      </c>
      <c r="H707" s="209"/>
      <c r="I707" s="209"/>
      <c r="J707" s="209"/>
      <c r="K707" s="90" t="s">
        <v>221</v>
      </c>
      <c r="L707" s="90" t="s">
        <v>944</v>
      </c>
      <c r="M707" s="90"/>
      <c r="N707" s="109">
        <f>N708</f>
        <v>6075.4</v>
      </c>
    </row>
    <row r="708" spans="2:14" ht="48" customHeight="1" x14ac:dyDescent="0.2">
      <c r="B708" s="98"/>
      <c r="C708" s="157"/>
      <c r="D708" s="162"/>
      <c r="E708" s="160"/>
      <c r="F708" s="89"/>
      <c r="G708" s="158"/>
      <c r="H708" s="198" t="s">
        <v>320</v>
      </c>
      <c r="I708" s="199"/>
      <c r="J708" s="200"/>
      <c r="K708" s="91" t="s">
        <v>221</v>
      </c>
      <c r="L708" s="91" t="s">
        <v>944</v>
      </c>
      <c r="M708" s="91" t="s">
        <v>321</v>
      </c>
      <c r="N708" s="110">
        <v>6075.4</v>
      </c>
    </row>
    <row r="709" spans="2:14" ht="36.75" customHeight="1" x14ac:dyDescent="0.2">
      <c r="B709" s="98"/>
      <c r="C709" s="157"/>
      <c r="D709" s="162"/>
      <c r="E709" s="160"/>
      <c r="F709" s="89"/>
      <c r="G709" s="209" t="s">
        <v>322</v>
      </c>
      <c r="H709" s="209"/>
      <c r="I709" s="209"/>
      <c r="J709" s="209"/>
      <c r="K709" s="90" t="s">
        <v>221</v>
      </c>
      <c r="L709" s="90" t="s">
        <v>323</v>
      </c>
      <c r="M709" s="90"/>
      <c r="N709" s="109">
        <f>N710</f>
        <v>170734.3</v>
      </c>
    </row>
    <row r="710" spans="2:14" ht="33" customHeight="1" x14ac:dyDescent="0.2">
      <c r="B710" s="98"/>
      <c r="C710" s="157"/>
      <c r="D710" s="162"/>
      <c r="E710" s="160"/>
      <c r="F710" s="89"/>
      <c r="G710" s="158"/>
      <c r="H710" s="198" t="s">
        <v>560</v>
      </c>
      <c r="I710" s="199"/>
      <c r="J710" s="200"/>
      <c r="K710" s="91" t="s">
        <v>221</v>
      </c>
      <c r="L710" s="91" t="s">
        <v>323</v>
      </c>
      <c r="M710" s="91" t="s">
        <v>561</v>
      </c>
      <c r="N710" s="110">
        <v>170734.3</v>
      </c>
    </row>
    <row r="711" spans="2:14" ht="47.25" customHeight="1" x14ac:dyDescent="0.2">
      <c r="B711" s="98"/>
      <c r="C711" s="157"/>
      <c r="D711" s="162"/>
      <c r="E711" s="160"/>
      <c r="F711" s="89"/>
      <c r="G711" s="209" t="s">
        <v>324</v>
      </c>
      <c r="H711" s="209"/>
      <c r="I711" s="209"/>
      <c r="J711" s="209"/>
      <c r="K711" s="90" t="s">
        <v>221</v>
      </c>
      <c r="L711" s="90" t="s">
        <v>325</v>
      </c>
      <c r="M711" s="90"/>
      <c r="N711" s="109">
        <f>N712</f>
        <v>8986</v>
      </c>
    </row>
    <row r="712" spans="2:14" ht="34.5" customHeight="1" x14ac:dyDescent="0.2">
      <c r="B712" s="98"/>
      <c r="C712" s="157"/>
      <c r="D712" s="162"/>
      <c r="E712" s="160"/>
      <c r="F712" s="89"/>
      <c r="G712" s="158"/>
      <c r="H712" s="198" t="s">
        <v>560</v>
      </c>
      <c r="I712" s="199"/>
      <c r="J712" s="200"/>
      <c r="K712" s="91" t="s">
        <v>221</v>
      </c>
      <c r="L712" s="91" t="s">
        <v>325</v>
      </c>
      <c r="M712" s="91" t="s">
        <v>561</v>
      </c>
      <c r="N712" s="110">
        <v>8986</v>
      </c>
    </row>
    <row r="713" spans="2:14" ht="32.25" customHeight="1" x14ac:dyDescent="0.2">
      <c r="B713" s="98"/>
      <c r="C713" s="157"/>
      <c r="D713" s="253" t="s">
        <v>895</v>
      </c>
      <c r="E713" s="253"/>
      <c r="F713" s="253"/>
      <c r="G713" s="253"/>
      <c r="H713" s="253"/>
      <c r="I713" s="253"/>
      <c r="J713" s="253"/>
      <c r="K713" s="88" t="s">
        <v>221</v>
      </c>
      <c r="L713" s="88" t="s">
        <v>896</v>
      </c>
      <c r="M713" s="88"/>
      <c r="N713" s="108">
        <f>N714</f>
        <v>452.1</v>
      </c>
    </row>
    <row r="714" spans="2:14" ht="35.25" customHeight="1" x14ac:dyDescent="0.2">
      <c r="B714" s="98"/>
      <c r="C714" s="157"/>
      <c r="D714" s="162"/>
      <c r="E714" s="255" t="s">
        <v>1003</v>
      </c>
      <c r="F714" s="255"/>
      <c r="G714" s="255"/>
      <c r="H714" s="255"/>
      <c r="I714" s="255"/>
      <c r="J714" s="255"/>
      <c r="K714" s="140" t="s">
        <v>221</v>
      </c>
      <c r="L714" s="140" t="s">
        <v>1004</v>
      </c>
      <c r="M714" s="140"/>
      <c r="N714" s="141">
        <f>N715</f>
        <v>452.1</v>
      </c>
    </row>
    <row r="715" spans="2:14" ht="38.25" customHeight="1" x14ac:dyDescent="0.2">
      <c r="B715" s="98"/>
      <c r="C715" s="157"/>
      <c r="D715" s="162"/>
      <c r="E715" s="160"/>
      <c r="F715" s="256" t="s">
        <v>1005</v>
      </c>
      <c r="G715" s="256"/>
      <c r="H715" s="256"/>
      <c r="I715" s="256"/>
      <c r="J715" s="256"/>
      <c r="K715" s="93" t="s">
        <v>221</v>
      </c>
      <c r="L715" s="93" t="s">
        <v>1006</v>
      </c>
      <c r="M715" s="93"/>
      <c r="N715" s="112">
        <f>N716</f>
        <v>452.1</v>
      </c>
    </row>
    <row r="716" spans="2:14" ht="51.75" customHeight="1" x14ac:dyDescent="0.2">
      <c r="B716" s="98"/>
      <c r="C716" s="157"/>
      <c r="D716" s="162"/>
      <c r="E716" s="160"/>
      <c r="F716" s="89"/>
      <c r="G716" s="210" t="s">
        <v>212</v>
      </c>
      <c r="H716" s="210"/>
      <c r="I716" s="210"/>
      <c r="J716" s="210"/>
      <c r="K716" s="134" t="s">
        <v>221</v>
      </c>
      <c r="L716" s="134" t="s">
        <v>213</v>
      </c>
      <c r="M716" s="134"/>
      <c r="N716" s="135">
        <f>N717</f>
        <v>452.1</v>
      </c>
    </row>
    <row r="717" spans="2:14" ht="20.25" customHeight="1" x14ac:dyDescent="0.2">
      <c r="B717" s="98"/>
      <c r="C717" s="157"/>
      <c r="D717" s="162"/>
      <c r="E717" s="160"/>
      <c r="F717" s="89"/>
      <c r="G717" s="158"/>
      <c r="H717" s="198" t="s">
        <v>210</v>
      </c>
      <c r="I717" s="199"/>
      <c r="J717" s="200"/>
      <c r="K717" s="91" t="s">
        <v>221</v>
      </c>
      <c r="L717" s="91" t="s">
        <v>213</v>
      </c>
      <c r="M717" s="91" t="s">
        <v>211</v>
      </c>
      <c r="N717" s="110">
        <v>452.1</v>
      </c>
    </row>
    <row r="718" spans="2:14" ht="33" customHeight="1" x14ac:dyDescent="0.2">
      <c r="B718" s="98"/>
      <c r="C718" s="157"/>
      <c r="D718" s="202" t="s">
        <v>396</v>
      </c>
      <c r="E718" s="202"/>
      <c r="F718" s="202"/>
      <c r="G718" s="202"/>
      <c r="H718" s="202"/>
      <c r="I718" s="202"/>
      <c r="J718" s="202"/>
      <c r="K718" s="88" t="s">
        <v>221</v>
      </c>
      <c r="L718" s="88" t="s">
        <v>397</v>
      </c>
      <c r="M718" s="88"/>
      <c r="N718" s="108">
        <f>N719</f>
        <v>16736.3</v>
      </c>
    </row>
    <row r="719" spans="2:14" ht="48.75" customHeight="1" x14ac:dyDescent="0.2">
      <c r="B719" s="98"/>
      <c r="C719" s="157"/>
      <c r="D719" s="162"/>
      <c r="E719" s="203" t="s">
        <v>576</v>
      </c>
      <c r="F719" s="203"/>
      <c r="G719" s="203"/>
      <c r="H719" s="203"/>
      <c r="I719" s="203"/>
      <c r="J719" s="203"/>
      <c r="K719" s="92" t="s">
        <v>221</v>
      </c>
      <c r="L719" s="92" t="s">
        <v>577</v>
      </c>
      <c r="M719" s="92"/>
      <c r="N719" s="111">
        <f>N720</f>
        <v>16736.3</v>
      </c>
    </row>
    <row r="720" spans="2:14" ht="36.75" customHeight="1" x14ac:dyDescent="0.2">
      <c r="B720" s="98"/>
      <c r="C720" s="157"/>
      <c r="D720" s="162"/>
      <c r="E720" s="160"/>
      <c r="F720" s="204" t="s">
        <v>214</v>
      </c>
      <c r="G720" s="204"/>
      <c r="H720" s="204"/>
      <c r="I720" s="204"/>
      <c r="J720" s="204"/>
      <c r="K720" s="93" t="s">
        <v>221</v>
      </c>
      <c r="L720" s="93" t="s">
        <v>215</v>
      </c>
      <c r="M720" s="93"/>
      <c r="N720" s="112">
        <f>N721+N723+N725+N728</f>
        <v>16736.3</v>
      </c>
    </row>
    <row r="721" spans="2:14" ht="47.25" customHeight="1" x14ac:dyDescent="0.2">
      <c r="B721" s="98"/>
      <c r="C721" s="157"/>
      <c r="D721" s="162"/>
      <c r="E721" s="160"/>
      <c r="F721" s="89"/>
      <c r="G721" s="209" t="s">
        <v>216</v>
      </c>
      <c r="H721" s="209"/>
      <c r="I721" s="209"/>
      <c r="J721" s="209"/>
      <c r="K721" s="90" t="s">
        <v>221</v>
      </c>
      <c r="L721" s="90" t="s">
        <v>217</v>
      </c>
      <c r="M721" s="90"/>
      <c r="N721" s="109">
        <f>N722</f>
        <v>600</v>
      </c>
    </row>
    <row r="722" spans="2:14" ht="48.75" customHeight="1" x14ac:dyDescent="0.2">
      <c r="B722" s="98"/>
      <c r="C722" s="157"/>
      <c r="D722" s="162"/>
      <c r="E722" s="160"/>
      <c r="F722" s="89"/>
      <c r="G722" s="158"/>
      <c r="H722" s="198" t="s">
        <v>788</v>
      </c>
      <c r="I722" s="199"/>
      <c r="J722" s="200"/>
      <c r="K722" s="91" t="s">
        <v>221</v>
      </c>
      <c r="L722" s="91" t="s">
        <v>217</v>
      </c>
      <c r="M722" s="91" t="s">
        <v>789</v>
      </c>
      <c r="N722" s="110">
        <v>600</v>
      </c>
    </row>
    <row r="723" spans="2:14" ht="48.75" customHeight="1" x14ac:dyDescent="0.2">
      <c r="B723" s="98"/>
      <c r="C723" s="157"/>
      <c r="D723" s="162"/>
      <c r="E723" s="160"/>
      <c r="F723" s="89"/>
      <c r="G723" s="209" t="s">
        <v>326</v>
      </c>
      <c r="H723" s="209"/>
      <c r="I723" s="209"/>
      <c r="J723" s="209"/>
      <c r="K723" s="90" t="s">
        <v>221</v>
      </c>
      <c r="L723" s="90" t="s">
        <v>327</v>
      </c>
      <c r="M723" s="90"/>
      <c r="N723" s="109">
        <f>N724</f>
        <v>10380</v>
      </c>
    </row>
    <row r="724" spans="2:14" ht="18.75" customHeight="1" x14ac:dyDescent="0.2">
      <c r="B724" s="98"/>
      <c r="C724" s="157"/>
      <c r="D724" s="162"/>
      <c r="E724" s="160"/>
      <c r="F724" s="89"/>
      <c r="G724" s="158"/>
      <c r="H724" s="198" t="s">
        <v>210</v>
      </c>
      <c r="I724" s="199"/>
      <c r="J724" s="200"/>
      <c r="K724" s="91" t="s">
        <v>221</v>
      </c>
      <c r="L724" s="91" t="s">
        <v>327</v>
      </c>
      <c r="M724" s="91" t="s">
        <v>211</v>
      </c>
      <c r="N724" s="110">
        <v>10380</v>
      </c>
    </row>
    <row r="725" spans="2:14" ht="52.5" customHeight="1" x14ac:dyDescent="0.2">
      <c r="B725" s="98"/>
      <c r="C725" s="157"/>
      <c r="D725" s="162"/>
      <c r="E725" s="160"/>
      <c r="F725" s="89"/>
      <c r="G725" s="209" t="s">
        <v>218</v>
      </c>
      <c r="H725" s="209"/>
      <c r="I725" s="209"/>
      <c r="J725" s="209"/>
      <c r="K725" s="90" t="s">
        <v>221</v>
      </c>
      <c r="L725" s="90" t="s">
        <v>219</v>
      </c>
      <c r="M725" s="90"/>
      <c r="N725" s="109">
        <f>N726+N727</f>
        <v>1619.3</v>
      </c>
    </row>
    <row r="726" spans="2:14" ht="47.25" customHeight="1" x14ac:dyDescent="0.2">
      <c r="B726" s="98"/>
      <c r="C726" s="157"/>
      <c r="D726" s="162"/>
      <c r="E726" s="160"/>
      <c r="F726" s="89"/>
      <c r="G726" s="158"/>
      <c r="H726" s="198" t="s">
        <v>788</v>
      </c>
      <c r="I726" s="199"/>
      <c r="J726" s="200"/>
      <c r="K726" s="91" t="s">
        <v>221</v>
      </c>
      <c r="L726" s="91" t="s">
        <v>219</v>
      </c>
      <c r="M726" s="91" t="s">
        <v>789</v>
      </c>
      <c r="N726" s="110">
        <v>1556.8</v>
      </c>
    </row>
    <row r="727" spans="2:14" ht="48.75" customHeight="1" x14ac:dyDescent="0.2">
      <c r="B727" s="98"/>
      <c r="C727" s="157"/>
      <c r="D727" s="162"/>
      <c r="E727" s="160"/>
      <c r="F727" s="89"/>
      <c r="G727" s="158"/>
      <c r="H727" s="198" t="s">
        <v>699</v>
      </c>
      <c r="I727" s="199"/>
      <c r="J727" s="200"/>
      <c r="K727" s="91" t="s">
        <v>221</v>
      </c>
      <c r="L727" s="91" t="s">
        <v>219</v>
      </c>
      <c r="M727" s="91" t="s">
        <v>700</v>
      </c>
      <c r="N727" s="110">
        <v>62.5</v>
      </c>
    </row>
    <row r="728" spans="2:14" ht="34.5" customHeight="1" x14ac:dyDescent="0.2">
      <c r="B728" s="98"/>
      <c r="C728" s="157"/>
      <c r="D728" s="162"/>
      <c r="E728" s="160"/>
      <c r="F728" s="89"/>
      <c r="G728" s="209" t="s">
        <v>382</v>
      </c>
      <c r="H728" s="209"/>
      <c r="I728" s="209"/>
      <c r="J728" s="209"/>
      <c r="K728" s="90" t="s">
        <v>221</v>
      </c>
      <c r="L728" s="90" t="s">
        <v>328</v>
      </c>
      <c r="M728" s="90"/>
      <c r="N728" s="109">
        <f>N729</f>
        <v>4137</v>
      </c>
    </row>
    <row r="729" spans="2:14" ht="15" customHeight="1" x14ac:dyDescent="0.2">
      <c r="B729" s="98"/>
      <c r="C729" s="157"/>
      <c r="D729" s="162"/>
      <c r="E729" s="160"/>
      <c r="F729" s="89"/>
      <c r="G729" s="158"/>
      <c r="H729" s="198" t="s">
        <v>210</v>
      </c>
      <c r="I729" s="199"/>
      <c r="J729" s="200"/>
      <c r="K729" s="90" t="s">
        <v>221</v>
      </c>
      <c r="L729" s="91" t="s">
        <v>328</v>
      </c>
      <c r="M729" s="91" t="s">
        <v>211</v>
      </c>
      <c r="N729" s="110">
        <v>4137</v>
      </c>
    </row>
    <row r="730" spans="2:14" ht="15" customHeight="1" x14ac:dyDescent="0.2">
      <c r="B730" s="98"/>
      <c r="C730" s="157"/>
      <c r="D730" s="162"/>
      <c r="E730" s="160"/>
      <c r="F730" s="89"/>
      <c r="G730" s="158"/>
      <c r="H730" s="149"/>
      <c r="I730" s="195" t="s">
        <v>705</v>
      </c>
      <c r="J730" s="196"/>
      <c r="K730" s="90" t="s">
        <v>221</v>
      </c>
      <c r="L730" s="88" t="s">
        <v>706</v>
      </c>
      <c r="M730" s="88"/>
      <c r="N730" s="108">
        <f>N731</f>
        <v>6818.3</v>
      </c>
    </row>
    <row r="731" spans="2:14" ht="20.25" customHeight="1" x14ac:dyDescent="0.2">
      <c r="B731" s="98"/>
      <c r="C731" s="157"/>
      <c r="D731" s="162"/>
      <c r="E731" s="160"/>
      <c r="F731" s="89"/>
      <c r="G731" s="158"/>
      <c r="H731" s="149"/>
      <c r="I731" s="195" t="s">
        <v>1108</v>
      </c>
      <c r="J731" s="196"/>
      <c r="K731" s="90" t="s">
        <v>221</v>
      </c>
      <c r="L731" s="90" t="s">
        <v>708</v>
      </c>
      <c r="M731" s="90"/>
      <c r="N731" s="109">
        <f>N732</f>
        <v>6818.3</v>
      </c>
    </row>
    <row r="732" spans="2:14" ht="20.25" customHeight="1" x14ac:dyDescent="0.2">
      <c r="B732" s="98"/>
      <c r="C732" s="157"/>
      <c r="D732" s="162"/>
      <c r="E732" s="160"/>
      <c r="F732" s="89"/>
      <c r="G732" s="158"/>
      <c r="H732" s="149"/>
      <c r="I732" s="218" t="s">
        <v>210</v>
      </c>
      <c r="J732" s="196"/>
      <c r="K732" s="90" t="s">
        <v>221</v>
      </c>
      <c r="L732" s="91" t="s">
        <v>708</v>
      </c>
      <c r="M732" s="91">
        <v>612</v>
      </c>
      <c r="N732" s="110">
        <v>6818.3</v>
      </c>
    </row>
    <row r="733" spans="2:14" ht="25.5" customHeight="1" thickBot="1" x14ac:dyDescent="0.25">
      <c r="B733" s="98"/>
      <c r="C733" s="265" t="s">
        <v>329</v>
      </c>
      <c r="D733" s="265"/>
      <c r="E733" s="265"/>
      <c r="F733" s="265"/>
      <c r="G733" s="265"/>
      <c r="H733" s="265"/>
      <c r="I733" s="265"/>
      <c r="J733" s="265"/>
      <c r="K733" s="189" t="s">
        <v>330</v>
      </c>
      <c r="L733" s="189"/>
      <c r="M733" s="189"/>
      <c r="N733" s="190">
        <f>N734+N754+N759</f>
        <v>294352.90000000002</v>
      </c>
    </row>
    <row r="734" spans="2:14" ht="33" customHeight="1" x14ac:dyDescent="0.2">
      <c r="B734" s="98"/>
      <c r="C734" s="157"/>
      <c r="D734" s="249" t="s">
        <v>236</v>
      </c>
      <c r="E734" s="249"/>
      <c r="F734" s="249"/>
      <c r="G734" s="249"/>
      <c r="H734" s="249"/>
      <c r="I734" s="249"/>
      <c r="J734" s="249"/>
      <c r="K734" s="136" t="s">
        <v>330</v>
      </c>
      <c r="L734" s="136" t="s">
        <v>237</v>
      </c>
      <c r="M734" s="136"/>
      <c r="N734" s="137">
        <f>N735</f>
        <v>293607</v>
      </c>
    </row>
    <row r="735" spans="2:14" ht="33" customHeight="1" x14ac:dyDescent="0.2">
      <c r="B735" s="98"/>
      <c r="C735" s="157"/>
      <c r="D735" s="162"/>
      <c r="E735" s="248" t="s">
        <v>331</v>
      </c>
      <c r="F735" s="248"/>
      <c r="G735" s="248"/>
      <c r="H735" s="248"/>
      <c r="I735" s="248"/>
      <c r="J735" s="248"/>
      <c r="K735" s="92" t="s">
        <v>330</v>
      </c>
      <c r="L735" s="92" t="s">
        <v>332</v>
      </c>
      <c r="M735" s="92"/>
      <c r="N735" s="111">
        <f>N736+N747</f>
        <v>293607</v>
      </c>
    </row>
    <row r="736" spans="2:14" ht="34.5" customHeight="1" x14ac:dyDescent="0.2">
      <c r="B736" s="98"/>
      <c r="C736" s="157"/>
      <c r="D736" s="162"/>
      <c r="E736" s="160"/>
      <c r="F736" s="242" t="s">
        <v>333</v>
      </c>
      <c r="G736" s="242"/>
      <c r="H736" s="242"/>
      <c r="I736" s="242"/>
      <c r="J736" s="242"/>
      <c r="K736" s="132" t="s">
        <v>330</v>
      </c>
      <c r="L736" s="132" t="s">
        <v>334</v>
      </c>
      <c r="M736" s="132"/>
      <c r="N736" s="133">
        <f>N737+N740+N743</f>
        <v>129747.7</v>
      </c>
    </row>
    <row r="737" spans="2:14" ht="30.75" customHeight="1" x14ac:dyDescent="0.2">
      <c r="B737" s="98"/>
      <c r="C737" s="157"/>
      <c r="D737" s="162"/>
      <c r="E737" s="160"/>
      <c r="F737" s="89"/>
      <c r="G737" s="209" t="s">
        <v>335</v>
      </c>
      <c r="H737" s="209"/>
      <c r="I737" s="209"/>
      <c r="J737" s="209"/>
      <c r="K737" s="90" t="s">
        <v>330</v>
      </c>
      <c r="L737" s="90" t="s">
        <v>336</v>
      </c>
      <c r="M737" s="90"/>
      <c r="N737" s="109">
        <f>N738+N739</f>
        <v>12093.2</v>
      </c>
    </row>
    <row r="738" spans="2:14" ht="46.5" customHeight="1" x14ac:dyDescent="0.2">
      <c r="B738" s="98"/>
      <c r="C738" s="157"/>
      <c r="D738" s="162"/>
      <c r="E738" s="160"/>
      <c r="F738" s="89"/>
      <c r="G738" s="158"/>
      <c r="H738" s="198" t="s">
        <v>788</v>
      </c>
      <c r="I738" s="199"/>
      <c r="J738" s="200"/>
      <c r="K738" s="91" t="s">
        <v>330</v>
      </c>
      <c r="L738" s="91" t="s">
        <v>336</v>
      </c>
      <c r="M738" s="91" t="s">
        <v>789</v>
      </c>
      <c r="N738" s="110">
        <v>12068.2</v>
      </c>
    </row>
    <row r="739" spans="2:14" ht="15" customHeight="1" x14ac:dyDescent="0.2">
      <c r="B739" s="98"/>
      <c r="C739" s="157"/>
      <c r="D739" s="162"/>
      <c r="E739" s="160"/>
      <c r="F739" s="89"/>
      <c r="G739" s="158"/>
      <c r="H739" s="198" t="s">
        <v>210</v>
      </c>
      <c r="I739" s="199"/>
      <c r="J739" s="200"/>
      <c r="K739" s="91" t="s">
        <v>330</v>
      </c>
      <c r="L739" s="91" t="s">
        <v>336</v>
      </c>
      <c r="M739" s="91" t="s">
        <v>211</v>
      </c>
      <c r="N739" s="110">
        <v>25</v>
      </c>
    </row>
    <row r="740" spans="2:14" ht="33" customHeight="1" x14ac:dyDescent="0.2">
      <c r="B740" s="98"/>
      <c r="C740" s="157"/>
      <c r="D740" s="162"/>
      <c r="E740" s="160"/>
      <c r="F740" s="89"/>
      <c r="G740" s="209" t="s">
        <v>337</v>
      </c>
      <c r="H740" s="209"/>
      <c r="I740" s="209"/>
      <c r="J740" s="209"/>
      <c r="K740" s="90" t="s">
        <v>330</v>
      </c>
      <c r="L740" s="90" t="s">
        <v>338</v>
      </c>
      <c r="M740" s="90"/>
      <c r="N740" s="109">
        <f>N741+N742</f>
        <v>35402.699999999997</v>
      </c>
    </row>
    <row r="741" spans="2:14" ht="48" customHeight="1" x14ac:dyDescent="0.2">
      <c r="B741" s="98"/>
      <c r="C741" s="157"/>
      <c r="D741" s="162"/>
      <c r="E741" s="160"/>
      <c r="F741" s="89"/>
      <c r="G741" s="158"/>
      <c r="H741" s="198" t="s">
        <v>788</v>
      </c>
      <c r="I741" s="199"/>
      <c r="J741" s="200"/>
      <c r="K741" s="91" t="s">
        <v>330</v>
      </c>
      <c r="L741" s="91" t="s">
        <v>338</v>
      </c>
      <c r="M741" s="91" t="s">
        <v>789</v>
      </c>
      <c r="N741" s="110">
        <v>35377.699999999997</v>
      </c>
    </row>
    <row r="742" spans="2:14" ht="20.25" customHeight="1" x14ac:dyDescent="0.2">
      <c r="B742" s="98"/>
      <c r="C742" s="157"/>
      <c r="D742" s="162"/>
      <c r="E742" s="160"/>
      <c r="F742" s="89"/>
      <c r="G742" s="158"/>
      <c r="H742" s="198" t="s">
        <v>210</v>
      </c>
      <c r="I742" s="199"/>
      <c r="J742" s="200"/>
      <c r="K742" s="91" t="s">
        <v>330</v>
      </c>
      <c r="L742" s="91" t="s">
        <v>338</v>
      </c>
      <c r="M742" s="91" t="s">
        <v>211</v>
      </c>
      <c r="N742" s="110">
        <v>25</v>
      </c>
    </row>
    <row r="743" spans="2:14" ht="31.5" customHeight="1" x14ac:dyDescent="0.2">
      <c r="B743" s="98"/>
      <c r="C743" s="157"/>
      <c r="D743" s="162"/>
      <c r="E743" s="160"/>
      <c r="F743" s="89"/>
      <c r="G743" s="209" t="s">
        <v>339</v>
      </c>
      <c r="H743" s="209"/>
      <c r="I743" s="209"/>
      <c r="J743" s="209"/>
      <c r="K743" s="90" t="s">
        <v>330</v>
      </c>
      <c r="L743" s="90" t="s">
        <v>340</v>
      </c>
      <c r="M743" s="90"/>
      <c r="N743" s="109">
        <f>SUM(N744:N746)</f>
        <v>82251.8</v>
      </c>
    </row>
    <row r="744" spans="2:14" ht="34.5" customHeight="1" x14ac:dyDescent="0.2">
      <c r="B744" s="98"/>
      <c r="C744" s="157"/>
      <c r="D744" s="162"/>
      <c r="E744" s="160"/>
      <c r="F744" s="89"/>
      <c r="G744" s="158"/>
      <c r="H744" s="218" t="s">
        <v>788</v>
      </c>
      <c r="I744" s="195"/>
      <c r="J744" s="196"/>
      <c r="K744" s="91" t="s">
        <v>330</v>
      </c>
      <c r="L744" s="91" t="s">
        <v>340</v>
      </c>
      <c r="M744" s="91" t="s">
        <v>789</v>
      </c>
      <c r="N744" s="110">
        <v>16219.6</v>
      </c>
    </row>
    <row r="745" spans="2:14" ht="49.5" customHeight="1" x14ac:dyDescent="0.2">
      <c r="B745" s="98"/>
      <c r="C745" s="157"/>
      <c r="D745" s="162"/>
      <c r="E745" s="160"/>
      <c r="F745" s="89"/>
      <c r="G745" s="158"/>
      <c r="H745" s="218" t="s">
        <v>699</v>
      </c>
      <c r="I745" s="195"/>
      <c r="J745" s="196"/>
      <c r="K745" s="138" t="s">
        <v>330</v>
      </c>
      <c r="L745" s="138" t="s">
        <v>340</v>
      </c>
      <c r="M745" s="138" t="s">
        <v>700</v>
      </c>
      <c r="N745" s="139">
        <v>65852.2</v>
      </c>
    </row>
    <row r="746" spans="2:14" ht="23.25" customHeight="1" x14ac:dyDescent="0.2">
      <c r="B746" s="98"/>
      <c r="C746" s="157"/>
      <c r="D746" s="162"/>
      <c r="E746" s="160"/>
      <c r="F746" s="89"/>
      <c r="G746" s="158"/>
      <c r="H746" s="154"/>
      <c r="I746" s="197" t="s">
        <v>872</v>
      </c>
      <c r="J746" s="197"/>
      <c r="K746" s="91" t="s">
        <v>330</v>
      </c>
      <c r="L746" s="91" t="s">
        <v>340</v>
      </c>
      <c r="M746" s="91">
        <v>622</v>
      </c>
      <c r="N746" s="110">
        <v>180</v>
      </c>
    </row>
    <row r="747" spans="2:14" ht="32.25" customHeight="1" x14ac:dyDescent="0.2">
      <c r="B747" s="98"/>
      <c r="C747" s="157"/>
      <c r="D747" s="162"/>
      <c r="E747" s="160"/>
      <c r="F747" s="204" t="s">
        <v>341</v>
      </c>
      <c r="G747" s="204"/>
      <c r="H747" s="204"/>
      <c r="I747" s="242"/>
      <c r="J747" s="242"/>
      <c r="K747" s="132" t="s">
        <v>330</v>
      </c>
      <c r="L747" s="132" t="s">
        <v>342</v>
      </c>
      <c r="M747" s="132"/>
      <c r="N747" s="133">
        <f>N750+N752+N748</f>
        <v>163859.29999999999</v>
      </c>
    </row>
    <row r="748" spans="2:14" ht="54" customHeight="1" x14ac:dyDescent="0.2">
      <c r="B748" s="98"/>
      <c r="C748" s="157"/>
      <c r="D748" s="162"/>
      <c r="E748" s="160"/>
      <c r="F748" s="155"/>
      <c r="G748" s="156"/>
      <c r="H748" s="156"/>
      <c r="I748" s="195" t="s">
        <v>1125</v>
      </c>
      <c r="J748" s="196"/>
      <c r="K748" s="90" t="s">
        <v>330</v>
      </c>
      <c r="L748" s="122" t="s">
        <v>1126</v>
      </c>
      <c r="M748" s="90"/>
      <c r="N748" s="109">
        <f>N749</f>
        <v>3829.3</v>
      </c>
    </row>
    <row r="749" spans="2:14" ht="48" customHeight="1" x14ac:dyDescent="0.2">
      <c r="B749" s="98"/>
      <c r="C749" s="157"/>
      <c r="D749" s="162"/>
      <c r="E749" s="160"/>
      <c r="F749" s="155"/>
      <c r="G749" s="156"/>
      <c r="H749" s="156"/>
      <c r="I749" s="195" t="s">
        <v>320</v>
      </c>
      <c r="J749" s="196"/>
      <c r="K749" s="91" t="s">
        <v>330</v>
      </c>
      <c r="L749" s="119" t="s">
        <v>1126</v>
      </c>
      <c r="M749" s="91" t="s">
        <v>321</v>
      </c>
      <c r="N749" s="110">
        <v>3829.3</v>
      </c>
    </row>
    <row r="750" spans="2:14" ht="20.25" customHeight="1" x14ac:dyDescent="0.2">
      <c r="B750" s="98"/>
      <c r="C750" s="157"/>
      <c r="D750" s="162"/>
      <c r="E750" s="160"/>
      <c r="F750" s="89"/>
      <c r="G750" s="209" t="s">
        <v>343</v>
      </c>
      <c r="H750" s="209"/>
      <c r="I750" s="209"/>
      <c r="J750" s="209"/>
      <c r="K750" s="90" t="s">
        <v>330</v>
      </c>
      <c r="L750" s="90" t="s">
        <v>344</v>
      </c>
      <c r="M750" s="90"/>
      <c r="N750" s="109">
        <f>N751</f>
        <v>127999.99999999999</v>
      </c>
    </row>
    <row r="751" spans="2:14" ht="48" customHeight="1" x14ac:dyDescent="0.2">
      <c r="B751" s="98"/>
      <c r="C751" s="157"/>
      <c r="D751" s="162"/>
      <c r="E751" s="160"/>
      <c r="F751" s="89"/>
      <c r="G751" s="158"/>
      <c r="H751" s="198" t="s">
        <v>320</v>
      </c>
      <c r="I751" s="199"/>
      <c r="J751" s="200"/>
      <c r="K751" s="91" t="s">
        <v>330</v>
      </c>
      <c r="L751" s="91" t="s">
        <v>344</v>
      </c>
      <c r="M751" s="91" t="s">
        <v>321</v>
      </c>
      <c r="N751" s="110">
        <f>131829.3-3829.3</f>
        <v>127999.99999999999</v>
      </c>
    </row>
    <row r="752" spans="2:14" ht="24.75" customHeight="1" x14ac:dyDescent="0.2">
      <c r="B752" s="98"/>
      <c r="C752" s="157"/>
      <c r="D752" s="162"/>
      <c r="E752" s="160"/>
      <c r="F752" s="89"/>
      <c r="G752" s="209" t="s">
        <v>345</v>
      </c>
      <c r="H752" s="209"/>
      <c r="I752" s="209"/>
      <c r="J752" s="209"/>
      <c r="K752" s="90" t="s">
        <v>330</v>
      </c>
      <c r="L752" s="90" t="s">
        <v>346</v>
      </c>
      <c r="M752" s="90"/>
      <c r="N752" s="109">
        <f>N753</f>
        <v>32030</v>
      </c>
    </row>
    <row r="753" spans="2:14" ht="48" customHeight="1" x14ac:dyDescent="0.2">
      <c r="B753" s="98"/>
      <c r="C753" s="157"/>
      <c r="D753" s="162"/>
      <c r="E753" s="160"/>
      <c r="F753" s="89"/>
      <c r="G753" s="158"/>
      <c r="H753" s="198" t="s">
        <v>320</v>
      </c>
      <c r="I753" s="199"/>
      <c r="J753" s="200"/>
      <c r="K753" s="91" t="s">
        <v>330</v>
      </c>
      <c r="L753" s="91" t="s">
        <v>346</v>
      </c>
      <c r="M753" s="91" t="s">
        <v>321</v>
      </c>
      <c r="N753" s="110">
        <v>32030</v>
      </c>
    </row>
    <row r="754" spans="2:14" ht="36" customHeight="1" x14ac:dyDescent="0.2">
      <c r="B754" s="98"/>
      <c r="C754" s="157"/>
      <c r="D754" s="202" t="s">
        <v>895</v>
      </c>
      <c r="E754" s="202"/>
      <c r="F754" s="202"/>
      <c r="G754" s="202"/>
      <c r="H754" s="202"/>
      <c r="I754" s="202"/>
      <c r="J754" s="202"/>
      <c r="K754" s="88" t="s">
        <v>330</v>
      </c>
      <c r="L754" s="88" t="s">
        <v>896</v>
      </c>
      <c r="M754" s="88"/>
      <c r="N754" s="108">
        <f>N755</f>
        <v>245.9</v>
      </c>
    </row>
    <row r="755" spans="2:14" ht="38.25" customHeight="1" x14ac:dyDescent="0.2">
      <c r="B755" s="98"/>
      <c r="C755" s="157"/>
      <c r="D755" s="162"/>
      <c r="E755" s="203" t="s">
        <v>1003</v>
      </c>
      <c r="F755" s="203"/>
      <c r="G755" s="203"/>
      <c r="H755" s="203"/>
      <c r="I755" s="203"/>
      <c r="J755" s="203"/>
      <c r="K755" s="92" t="s">
        <v>330</v>
      </c>
      <c r="L755" s="92" t="s">
        <v>1004</v>
      </c>
      <c r="M755" s="92"/>
      <c r="N755" s="111">
        <f>N756</f>
        <v>245.9</v>
      </c>
    </row>
    <row r="756" spans="2:14" ht="38.25" customHeight="1" x14ac:dyDescent="0.2">
      <c r="B756" s="98"/>
      <c r="C756" s="157"/>
      <c r="D756" s="162"/>
      <c r="E756" s="160"/>
      <c r="F756" s="204" t="s">
        <v>1005</v>
      </c>
      <c r="G756" s="204"/>
      <c r="H756" s="204"/>
      <c r="I756" s="204"/>
      <c r="J756" s="204"/>
      <c r="K756" s="93" t="s">
        <v>330</v>
      </c>
      <c r="L756" s="93" t="s">
        <v>1006</v>
      </c>
      <c r="M756" s="93"/>
      <c r="N756" s="112">
        <f>N757</f>
        <v>245.9</v>
      </c>
    </row>
    <row r="757" spans="2:14" ht="50.25" customHeight="1" x14ac:dyDescent="0.2">
      <c r="B757" s="98"/>
      <c r="C757" s="157"/>
      <c r="D757" s="162"/>
      <c r="E757" s="160"/>
      <c r="F757" s="89"/>
      <c r="G757" s="209" t="s">
        <v>212</v>
      </c>
      <c r="H757" s="209"/>
      <c r="I757" s="209"/>
      <c r="J757" s="209"/>
      <c r="K757" s="90" t="s">
        <v>330</v>
      </c>
      <c r="L757" s="90" t="s">
        <v>213</v>
      </c>
      <c r="M757" s="90"/>
      <c r="N757" s="109">
        <f>N758</f>
        <v>245.9</v>
      </c>
    </row>
    <row r="758" spans="2:14" ht="20.25" customHeight="1" x14ac:dyDescent="0.2">
      <c r="B758" s="98"/>
      <c r="C758" s="157"/>
      <c r="D758" s="162"/>
      <c r="E758" s="160"/>
      <c r="F758" s="89"/>
      <c r="G758" s="158"/>
      <c r="H758" s="198" t="s">
        <v>210</v>
      </c>
      <c r="I758" s="199"/>
      <c r="J758" s="200"/>
      <c r="K758" s="91" t="s">
        <v>330</v>
      </c>
      <c r="L758" s="91" t="s">
        <v>213</v>
      </c>
      <c r="M758" s="91" t="s">
        <v>211</v>
      </c>
      <c r="N758" s="110">
        <v>245.9</v>
      </c>
    </row>
    <row r="759" spans="2:14" ht="22.5" customHeight="1" x14ac:dyDescent="0.2">
      <c r="B759" s="98"/>
      <c r="C759" s="157"/>
      <c r="D759" s="202" t="s">
        <v>360</v>
      </c>
      <c r="E759" s="202"/>
      <c r="F759" s="202"/>
      <c r="G759" s="202"/>
      <c r="H759" s="202"/>
      <c r="I759" s="202"/>
      <c r="J759" s="202"/>
      <c r="K759" s="88" t="s">
        <v>330</v>
      </c>
      <c r="L759" s="88" t="s">
        <v>361</v>
      </c>
      <c r="M759" s="88"/>
      <c r="N759" s="108">
        <f>N760</f>
        <v>500</v>
      </c>
    </row>
    <row r="760" spans="2:14" ht="21.75" customHeight="1" x14ac:dyDescent="0.2">
      <c r="B760" s="98"/>
      <c r="C760" s="157"/>
      <c r="D760" s="162"/>
      <c r="E760" s="203" t="s">
        <v>740</v>
      </c>
      <c r="F760" s="203"/>
      <c r="G760" s="203"/>
      <c r="H760" s="203"/>
      <c r="I760" s="203"/>
      <c r="J760" s="203"/>
      <c r="K760" s="92" t="s">
        <v>330</v>
      </c>
      <c r="L760" s="92" t="s">
        <v>741</v>
      </c>
      <c r="M760" s="92"/>
      <c r="N760" s="111">
        <f>N761+N764+N767</f>
        <v>500</v>
      </c>
    </row>
    <row r="761" spans="2:14" ht="33" customHeight="1" x14ac:dyDescent="0.2">
      <c r="B761" s="98"/>
      <c r="C761" s="157"/>
      <c r="D761" s="162"/>
      <c r="E761" s="160"/>
      <c r="F761" s="204" t="s">
        <v>347</v>
      </c>
      <c r="G761" s="204"/>
      <c r="H761" s="204"/>
      <c r="I761" s="204"/>
      <c r="J761" s="204"/>
      <c r="K761" s="93" t="s">
        <v>330</v>
      </c>
      <c r="L761" s="93" t="s">
        <v>348</v>
      </c>
      <c r="M761" s="93"/>
      <c r="N761" s="112">
        <f>N762</f>
        <v>20</v>
      </c>
    </row>
    <row r="762" spans="2:14" ht="21.75" customHeight="1" x14ac:dyDescent="0.2">
      <c r="B762" s="98"/>
      <c r="C762" s="157"/>
      <c r="D762" s="162"/>
      <c r="E762" s="160"/>
      <c r="F762" s="89"/>
      <c r="G762" s="209" t="s">
        <v>349</v>
      </c>
      <c r="H762" s="209"/>
      <c r="I762" s="209"/>
      <c r="J762" s="209"/>
      <c r="K762" s="90" t="s">
        <v>330</v>
      </c>
      <c r="L762" s="90" t="s">
        <v>350</v>
      </c>
      <c r="M762" s="90"/>
      <c r="N762" s="109">
        <f>N763</f>
        <v>20</v>
      </c>
    </row>
    <row r="763" spans="2:14" ht="15" customHeight="1" x14ac:dyDescent="0.2">
      <c r="B763" s="98"/>
      <c r="C763" s="157"/>
      <c r="D763" s="162"/>
      <c r="E763" s="160"/>
      <c r="F763" s="89"/>
      <c r="G763" s="158"/>
      <c r="H763" s="198" t="s">
        <v>872</v>
      </c>
      <c r="I763" s="199"/>
      <c r="J763" s="200"/>
      <c r="K763" s="91" t="s">
        <v>330</v>
      </c>
      <c r="L763" s="91" t="s">
        <v>350</v>
      </c>
      <c r="M763" s="91" t="s">
        <v>873</v>
      </c>
      <c r="N763" s="110">
        <v>20</v>
      </c>
    </row>
    <row r="764" spans="2:14" ht="34.5" customHeight="1" x14ac:dyDescent="0.2">
      <c r="B764" s="98"/>
      <c r="C764" s="157"/>
      <c r="D764" s="162"/>
      <c r="E764" s="160"/>
      <c r="F764" s="204" t="s">
        <v>756</v>
      </c>
      <c r="G764" s="204"/>
      <c r="H764" s="204"/>
      <c r="I764" s="204"/>
      <c r="J764" s="204"/>
      <c r="K764" s="93" t="s">
        <v>330</v>
      </c>
      <c r="L764" s="93" t="s">
        <v>757</v>
      </c>
      <c r="M764" s="93"/>
      <c r="N764" s="112">
        <f>N765</f>
        <v>450</v>
      </c>
    </row>
    <row r="765" spans="2:14" ht="21.75" customHeight="1" x14ac:dyDescent="0.2">
      <c r="B765" s="98"/>
      <c r="C765" s="157"/>
      <c r="D765" s="162"/>
      <c r="E765" s="160"/>
      <c r="F765" s="89"/>
      <c r="G765" s="209" t="s">
        <v>947</v>
      </c>
      <c r="H765" s="209"/>
      <c r="I765" s="209"/>
      <c r="J765" s="209"/>
      <c r="K765" s="90" t="s">
        <v>330</v>
      </c>
      <c r="L765" s="90" t="s">
        <v>948</v>
      </c>
      <c r="M765" s="90"/>
      <c r="N765" s="109">
        <f>N766</f>
        <v>450</v>
      </c>
    </row>
    <row r="766" spans="2:14" ht="23.25" customHeight="1" thickBot="1" x14ac:dyDescent="0.25">
      <c r="B766" s="98"/>
      <c r="C766" s="157"/>
      <c r="D766" s="162"/>
      <c r="E766" s="160"/>
      <c r="F766" s="89"/>
      <c r="G766" s="158"/>
      <c r="H766" s="245" t="s">
        <v>1142</v>
      </c>
      <c r="I766" s="246"/>
      <c r="J766" s="247"/>
      <c r="K766" s="179" t="s">
        <v>330</v>
      </c>
      <c r="L766" s="179" t="s">
        <v>948</v>
      </c>
      <c r="M766" s="179" t="s">
        <v>894</v>
      </c>
      <c r="N766" s="180">
        <v>450</v>
      </c>
    </row>
    <row r="767" spans="2:14" ht="19.5" customHeight="1" x14ac:dyDescent="0.2">
      <c r="B767" s="98"/>
      <c r="C767" s="157"/>
      <c r="D767" s="162"/>
      <c r="E767" s="160"/>
      <c r="F767" s="204" t="s">
        <v>949</v>
      </c>
      <c r="G767" s="204"/>
      <c r="H767" s="242"/>
      <c r="I767" s="242"/>
      <c r="J767" s="242"/>
      <c r="K767" s="132" t="s">
        <v>330</v>
      </c>
      <c r="L767" s="132" t="s">
        <v>950</v>
      </c>
      <c r="M767" s="132"/>
      <c r="N767" s="133">
        <f>N768</f>
        <v>30</v>
      </c>
    </row>
    <row r="768" spans="2:14" ht="48.75" customHeight="1" x14ac:dyDescent="0.2">
      <c r="B768" s="98"/>
      <c r="C768" s="157"/>
      <c r="D768" s="162"/>
      <c r="E768" s="160"/>
      <c r="F768" s="89"/>
      <c r="G768" s="205" t="s">
        <v>951</v>
      </c>
      <c r="H768" s="205"/>
      <c r="I768" s="205"/>
      <c r="J768" s="205"/>
      <c r="K768" s="90" t="s">
        <v>330</v>
      </c>
      <c r="L768" s="90" t="s">
        <v>952</v>
      </c>
      <c r="M768" s="90"/>
      <c r="N768" s="109">
        <f>N769</f>
        <v>30</v>
      </c>
    </row>
    <row r="769" spans="2:14" ht="20.25" customHeight="1" x14ac:dyDescent="0.2">
      <c r="B769" s="98"/>
      <c r="C769" s="157"/>
      <c r="D769" s="162"/>
      <c r="E769" s="160"/>
      <c r="F769" s="89"/>
      <c r="G769" s="158"/>
      <c r="H769" s="206" t="s">
        <v>210</v>
      </c>
      <c r="I769" s="207"/>
      <c r="J769" s="208"/>
      <c r="K769" s="138" t="s">
        <v>330</v>
      </c>
      <c r="L769" s="138" t="s">
        <v>952</v>
      </c>
      <c r="M769" s="138" t="s">
        <v>211</v>
      </c>
      <c r="N769" s="139">
        <v>30</v>
      </c>
    </row>
    <row r="770" spans="2:14" ht="20.25" customHeight="1" x14ac:dyDescent="0.2">
      <c r="B770" s="98"/>
      <c r="C770" s="201" t="s">
        <v>953</v>
      </c>
      <c r="D770" s="201"/>
      <c r="E770" s="201"/>
      <c r="F770" s="201"/>
      <c r="G770" s="201"/>
      <c r="H770" s="201"/>
      <c r="I770" s="201"/>
      <c r="J770" s="201"/>
      <c r="K770" s="87" t="s">
        <v>954</v>
      </c>
      <c r="L770" s="87"/>
      <c r="M770" s="87"/>
      <c r="N770" s="107">
        <f>N771</f>
        <v>1948</v>
      </c>
    </row>
    <row r="771" spans="2:14" ht="33.75" customHeight="1" x14ac:dyDescent="0.2">
      <c r="B771" s="98"/>
      <c r="C771" s="157"/>
      <c r="D771" s="202" t="s">
        <v>236</v>
      </c>
      <c r="E771" s="202"/>
      <c r="F771" s="202"/>
      <c r="G771" s="202"/>
      <c r="H771" s="202"/>
      <c r="I771" s="202"/>
      <c r="J771" s="202"/>
      <c r="K771" s="88" t="s">
        <v>954</v>
      </c>
      <c r="L771" s="88" t="s">
        <v>237</v>
      </c>
      <c r="M771" s="88"/>
      <c r="N771" s="108">
        <f>N772</f>
        <v>1948</v>
      </c>
    </row>
    <row r="772" spans="2:14" ht="31.5" customHeight="1" x14ac:dyDescent="0.2">
      <c r="B772" s="98"/>
      <c r="C772" s="157"/>
      <c r="D772" s="162"/>
      <c r="E772" s="203" t="s">
        <v>331</v>
      </c>
      <c r="F772" s="203"/>
      <c r="G772" s="203"/>
      <c r="H772" s="203"/>
      <c r="I772" s="203"/>
      <c r="J772" s="203"/>
      <c r="K772" s="92" t="s">
        <v>954</v>
      </c>
      <c r="L772" s="92" t="s">
        <v>332</v>
      </c>
      <c r="M772" s="92"/>
      <c r="N772" s="111">
        <f>N773</f>
        <v>1948</v>
      </c>
    </row>
    <row r="773" spans="2:14" ht="34.5" customHeight="1" x14ac:dyDescent="0.2">
      <c r="B773" s="98"/>
      <c r="C773" s="157"/>
      <c r="D773" s="162"/>
      <c r="E773" s="160"/>
      <c r="F773" s="204" t="s">
        <v>760</v>
      </c>
      <c r="G773" s="204"/>
      <c r="H773" s="204"/>
      <c r="I773" s="204"/>
      <c r="J773" s="204"/>
      <c r="K773" s="93" t="s">
        <v>954</v>
      </c>
      <c r="L773" s="93" t="s">
        <v>955</v>
      </c>
      <c r="M773" s="93"/>
      <c r="N773" s="112">
        <f>N774</f>
        <v>1948</v>
      </c>
    </row>
    <row r="774" spans="2:14" ht="99.75" customHeight="1" x14ac:dyDescent="0.2">
      <c r="B774" s="98"/>
      <c r="C774" s="157"/>
      <c r="D774" s="162"/>
      <c r="E774" s="160"/>
      <c r="F774" s="89"/>
      <c r="G774" s="209" t="s">
        <v>956</v>
      </c>
      <c r="H774" s="209"/>
      <c r="I774" s="209"/>
      <c r="J774" s="209"/>
      <c r="K774" s="90" t="s">
        <v>954</v>
      </c>
      <c r="L774" s="90" t="s">
        <v>957</v>
      </c>
      <c r="M774" s="90"/>
      <c r="N774" s="109">
        <f>N775</f>
        <v>1948</v>
      </c>
    </row>
    <row r="775" spans="2:14" ht="34.5" customHeight="1" x14ac:dyDescent="0.2">
      <c r="B775" s="98"/>
      <c r="C775" s="157"/>
      <c r="D775" s="162"/>
      <c r="E775" s="160"/>
      <c r="F775" s="89"/>
      <c r="G775" s="158"/>
      <c r="H775" s="198" t="s">
        <v>958</v>
      </c>
      <c r="I775" s="199"/>
      <c r="J775" s="200"/>
      <c r="K775" s="91" t="s">
        <v>954</v>
      </c>
      <c r="L775" s="91" t="s">
        <v>957</v>
      </c>
      <c r="M775" s="91" t="s">
        <v>959</v>
      </c>
      <c r="N775" s="110">
        <v>1948</v>
      </c>
    </row>
    <row r="776" spans="2:14" ht="18.75" customHeight="1" x14ac:dyDescent="0.2">
      <c r="B776" s="98"/>
      <c r="C776" s="201" t="s">
        <v>960</v>
      </c>
      <c r="D776" s="201"/>
      <c r="E776" s="201"/>
      <c r="F776" s="201"/>
      <c r="G776" s="201"/>
      <c r="H776" s="201"/>
      <c r="I776" s="201"/>
      <c r="J776" s="201"/>
      <c r="K776" s="87" t="s">
        <v>961</v>
      </c>
      <c r="L776" s="87"/>
      <c r="M776" s="87"/>
      <c r="N776" s="107">
        <f>N777+N790+N801</f>
        <v>29101.4</v>
      </c>
    </row>
    <row r="777" spans="2:14" ht="32.25" customHeight="1" x14ac:dyDescent="0.2">
      <c r="B777" s="98"/>
      <c r="C777" s="157"/>
      <c r="D777" s="202" t="s">
        <v>895</v>
      </c>
      <c r="E777" s="202"/>
      <c r="F777" s="202"/>
      <c r="G777" s="202"/>
      <c r="H777" s="202"/>
      <c r="I777" s="202"/>
      <c r="J777" s="202"/>
      <c r="K777" s="88" t="s">
        <v>961</v>
      </c>
      <c r="L777" s="88" t="s">
        <v>896</v>
      </c>
      <c r="M777" s="88"/>
      <c r="N777" s="108">
        <f>N778+N782</f>
        <v>17103.400000000001</v>
      </c>
    </row>
    <row r="778" spans="2:14" ht="35.25" customHeight="1" x14ac:dyDescent="0.2">
      <c r="B778" s="98"/>
      <c r="C778" s="157"/>
      <c r="D778" s="162"/>
      <c r="E778" s="248" t="s">
        <v>1003</v>
      </c>
      <c r="F778" s="248"/>
      <c r="G778" s="248"/>
      <c r="H778" s="248"/>
      <c r="I778" s="248"/>
      <c r="J778" s="248"/>
      <c r="K778" s="92" t="s">
        <v>961</v>
      </c>
      <c r="L778" s="92" t="s">
        <v>1004</v>
      </c>
      <c r="M778" s="92"/>
      <c r="N778" s="111">
        <f>N779</f>
        <v>38.4</v>
      </c>
    </row>
    <row r="779" spans="2:14" ht="37.5" customHeight="1" x14ac:dyDescent="0.2">
      <c r="B779" s="98"/>
      <c r="C779" s="157"/>
      <c r="D779" s="162"/>
      <c r="E779" s="160"/>
      <c r="F779" s="274" t="s">
        <v>1005</v>
      </c>
      <c r="G779" s="274"/>
      <c r="H779" s="274"/>
      <c r="I779" s="274"/>
      <c r="J779" s="274"/>
      <c r="K779" s="132" t="s">
        <v>961</v>
      </c>
      <c r="L779" s="132" t="s">
        <v>1006</v>
      </c>
      <c r="M779" s="132"/>
      <c r="N779" s="133">
        <f>N780</f>
        <v>38.4</v>
      </c>
    </row>
    <row r="780" spans="2:14" ht="48.75" customHeight="1" x14ac:dyDescent="0.2">
      <c r="B780" s="98"/>
      <c r="C780" s="157"/>
      <c r="D780" s="162"/>
      <c r="E780" s="160"/>
      <c r="F780" s="89"/>
      <c r="G780" s="210" t="s">
        <v>212</v>
      </c>
      <c r="H780" s="210"/>
      <c r="I780" s="210"/>
      <c r="J780" s="210"/>
      <c r="K780" s="134" t="s">
        <v>961</v>
      </c>
      <c r="L780" s="134" t="s">
        <v>213</v>
      </c>
      <c r="M780" s="134"/>
      <c r="N780" s="135">
        <f>N781</f>
        <v>38.4</v>
      </c>
    </row>
    <row r="781" spans="2:14" ht="18" customHeight="1" x14ac:dyDescent="0.2">
      <c r="B781" s="98"/>
      <c r="C781" s="157"/>
      <c r="D781" s="162"/>
      <c r="E781" s="160"/>
      <c r="F781" s="89"/>
      <c r="G781" s="158"/>
      <c r="H781" s="198" t="s">
        <v>210</v>
      </c>
      <c r="I781" s="199"/>
      <c r="J781" s="200"/>
      <c r="K781" s="91" t="s">
        <v>961</v>
      </c>
      <c r="L781" s="91" t="s">
        <v>213</v>
      </c>
      <c r="M781" s="91" t="s">
        <v>211</v>
      </c>
      <c r="N781" s="110">
        <v>38.4</v>
      </c>
    </row>
    <row r="782" spans="2:14" ht="18.75" customHeight="1" x14ac:dyDescent="0.2">
      <c r="B782" s="98"/>
      <c r="C782" s="157"/>
      <c r="D782" s="162"/>
      <c r="E782" s="203" t="s">
        <v>962</v>
      </c>
      <c r="F782" s="203"/>
      <c r="G782" s="203"/>
      <c r="H782" s="203"/>
      <c r="I782" s="203"/>
      <c r="J782" s="203"/>
      <c r="K782" s="92" t="s">
        <v>961</v>
      </c>
      <c r="L782" s="92" t="s">
        <v>963</v>
      </c>
      <c r="M782" s="92"/>
      <c r="N782" s="111">
        <f>N783</f>
        <v>17065</v>
      </c>
    </row>
    <row r="783" spans="2:14" ht="24.75" customHeight="1" x14ac:dyDescent="0.2">
      <c r="B783" s="98"/>
      <c r="C783" s="157"/>
      <c r="D783" s="162"/>
      <c r="E783" s="160"/>
      <c r="F783" s="204" t="s">
        <v>964</v>
      </c>
      <c r="G783" s="204"/>
      <c r="H783" s="204"/>
      <c r="I783" s="204"/>
      <c r="J783" s="204"/>
      <c r="K783" s="93" t="s">
        <v>961</v>
      </c>
      <c r="L783" s="93" t="s">
        <v>965</v>
      </c>
      <c r="M783" s="93"/>
      <c r="N783" s="112">
        <f>N784+N787</f>
        <v>17065</v>
      </c>
    </row>
    <row r="784" spans="2:14" ht="18" customHeight="1" x14ac:dyDescent="0.2">
      <c r="B784" s="98"/>
      <c r="C784" s="157"/>
      <c r="D784" s="162"/>
      <c r="E784" s="160"/>
      <c r="F784" s="89"/>
      <c r="G784" s="209" t="s">
        <v>966</v>
      </c>
      <c r="H784" s="209"/>
      <c r="I784" s="209"/>
      <c r="J784" s="209"/>
      <c r="K784" s="90" t="s">
        <v>961</v>
      </c>
      <c r="L784" s="90" t="s">
        <v>967</v>
      </c>
      <c r="M784" s="90"/>
      <c r="N784" s="109">
        <f>N785+N786</f>
        <v>6265</v>
      </c>
    </row>
    <row r="785" spans="2:14" ht="21" customHeight="1" x14ac:dyDescent="0.2">
      <c r="B785" s="98"/>
      <c r="C785" s="157"/>
      <c r="D785" s="162"/>
      <c r="E785" s="160"/>
      <c r="F785" s="89"/>
      <c r="G785" s="158"/>
      <c r="H785" s="161"/>
      <c r="I785" s="219" t="s">
        <v>1142</v>
      </c>
      <c r="J785" s="220"/>
      <c r="K785" s="91" t="s">
        <v>961</v>
      </c>
      <c r="L785" s="91" t="s">
        <v>967</v>
      </c>
      <c r="M785" s="91">
        <v>244</v>
      </c>
      <c r="N785" s="109">
        <v>5012</v>
      </c>
    </row>
    <row r="786" spans="2:14" ht="18.75" customHeight="1" x14ac:dyDescent="0.2">
      <c r="B786" s="98"/>
      <c r="C786" s="157"/>
      <c r="D786" s="162"/>
      <c r="E786" s="160"/>
      <c r="F786" s="89"/>
      <c r="G786" s="158"/>
      <c r="H786" s="198" t="s">
        <v>210</v>
      </c>
      <c r="I786" s="199"/>
      <c r="J786" s="200"/>
      <c r="K786" s="91" t="s">
        <v>961</v>
      </c>
      <c r="L786" s="91" t="s">
        <v>967</v>
      </c>
      <c r="M786" s="91" t="s">
        <v>211</v>
      </c>
      <c r="N786" s="110">
        <v>1253</v>
      </c>
    </row>
    <row r="787" spans="2:14" ht="31.5" customHeight="1" x14ac:dyDescent="0.2">
      <c r="B787" s="98"/>
      <c r="C787" s="157"/>
      <c r="D787" s="162"/>
      <c r="E787" s="160"/>
      <c r="F787" s="89"/>
      <c r="G787" s="209" t="s">
        <v>968</v>
      </c>
      <c r="H787" s="209"/>
      <c r="I787" s="209"/>
      <c r="J787" s="209"/>
      <c r="K787" s="90" t="s">
        <v>961</v>
      </c>
      <c r="L787" s="90" t="s">
        <v>969</v>
      </c>
      <c r="M787" s="90"/>
      <c r="N787" s="109">
        <f>N788+N789</f>
        <v>10800</v>
      </c>
    </row>
    <row r="788" spans="2:14" ht="21" customHeight="1" x14ac:dyDescent="0.2">
      <c r="B788" s="98"/>
      <c r="C788" s="157"/>
      <c r="D788" s="162"/>
      <c r="E788" s="160"/>
      <c r="F788" s="89"/>
      <c r="G788" s="158"/>
      <c r="H788" s="198" t="s">
        <v>1142</v>
      </c>
      <c r="I788" s="199"/>
      <c r="J788" s="200"/>
      <c r="K788" s="91" t="s">
        <v>961</v>
      </c>
      <c r="L788" s="91" t="s">
        <v>969</v>
      </c>
      <c r="M788" s="91" t="s">
        <v>894</v>
      </c>
      <c r="N788" s="110">
        <v>200</v>
      </c>
    </row>
    <row r="789" spans="2:14" ht="22.5" customHeight="1" x14ac:dyDescent="0.2">
      <c r="B789" s="98"/>
      <c r="C789" s="157"/>
      <c r="D789" s="162"/>
      <c r="E789" s="160"/>
      <c r="F789" s="89"/>
      <c r="G789" s="158"/>
      <c r="H789" s="198" t="s">
        <v>210</v>
      </c>
      <c r="I789" s="199"/>
      <c r="J789" s="200"/>
      <c r="K789" s="91" t="s">
        <v>961</v>
      </c>
      <c r="L789" s="91" t="s">
        <v>969</v>
      </c>
      <c r="M789" s="91" t="s">
        <v>211</v>
      </c>
      <c r="N789" s="110">
        <v>10600</v>
      </c>
    </row>
    <row r="790" spans="2:14" ht="31.5" customHeight="1" x14ac:dyDescent="0.2">
      <c r="B790" s="98"/>
      <c r="C790" s="157"/>
      <c r="D790" s="202" t="s">
        <v>970</v>
      </c>
      <c r="E790" s="202"/>
      <c r="F790" s="202"/>
      <c r="G790" s="202"/>
      <c r="H790" s="202"/>
      <c r="I790" s="202"/>
      <c r="J790" s="202"/>
      <c r="K790" s="88" t="s">
        <v>961</v>
      </c>
      <c r="L790" s="88" t="s">
        <v>971</v>
      </c>
      <c r="M790" s="88"/>
      <c r="N790" s="108">
        <f>N791</f>
        <v>11698</v>
      </c>
    </row>
    <row r="791" spans="2:14" ht="21.75" customHeight="1" x14ac:dyDescent="0.2">
      <c r="B791" s="98"/>
      <c r="C791" s="157"/>
      <c r="D791" s="162"/>
      <c r="E791" s="203" t="s">
        <v>972</v>
      </c>
      <c r="F791" s="203"/>
      <c r="G791" s="203"/>
      <c r="H791" s="203"/>
      <c r="I791" s="203"/>
      <c r="J791" s="203"/>
      <c r="K791" s="92" t="s">
        <v>961</v>
      </c>
      <c r="L791" s="92" t="s">
        <v>973</v>
      </c>
      <c r="M791" s="92"/>
      <c r="N791" s="111">
        <f>N792+N797</f>
        <v>11698</v>
      </c>
    </row>
    <row r="792" spans="2:14" ht="46.5" customHeight="1" x14ac:dyDescent="0.2">
      <c r="B792" s="98"/>
      <c r="C792" s="157"/>
      <c r="D792" s="162"/>
      <c r="E792" s="160"/>
      <c r="F792" s="204" t="s">
        <v>974</v>
      </c>
      <c r="G792" s="204"/>
      <c r="H792" s="204"/>
      <c r="I792" s="204"/>
      <c r="J792" s="204"/>
      <c r="K792" s="93" t="s">
        <v>961</v>
      </c>
      <c r="L792" s="93" t="s">
        <v>975</v>
      </c>
      <c r="M792" s="93"/>
      <c r="N792" s="112">
        <f>N793+N795</f>
        <v>10014</v>
      </c>
    </row>
    <row r="793" spans="2:14" ht="33.75" customHeight="1" x14ac:dyDescent="0.2">
      <c r="B793" s="98"/>
      <c r="C793" s="157"/>
      <c r="D793" s="162"/>
      <c r="E793" s="160"/>
      <c r="F793" s="89"/>
      <c r="G793" s="209" t="s">
        <v>918</v>
      </c>
      <c r="H793" s="209"/>
      <c r="I793" s="209"/>
      <c r="J793" s="209"/>
      <c r="K793" s="90" t="s">
        <v>961</v>
      </c>
      <c r="L793" s="90" t="s">
        <v>976</v>
      </c>
      <c r="M793" s="90"/>
      <c r="N793" s="109">
        <f>N794</f>
        <v>8240</v>
      </c>
    </row>
    <row r="794" spans="2:14" ht="49.5" customHeight="1" x14ac:dyDescent="0.2">
      <c r="B794" s="98"/>
      <c r="C794" s="157"/>
      <c r="D794" s="162"/>
      <c r="E794" s="160"/>
      <c r="F794" s="89"/>
      <c r="G794" s="158"/>
      <c r="H794" s="198" t="s">
        <v>788</v>
      </c>
      <c r="I794" s="199"/>
      <c r="J794" s="200"/>
      <c r="K794" s="91" t="s">
        <v>961</v>
      </c>
      <c r="L794" s="91" t="s">
        <v>976</v>
      </c>
      <c r="M794" s="91" t="s">
        <v>789</v>
      </c>
      <c r="N794" s="110">
        <v>8240</v>
      </c>
    </row>
    <row r="795" spans="2:14" ht="31.5" customHeight="1" x14ac:dyDescent="0.2">
      <c r="B795" s="98"/>
      <c r="C795" s="157"/>
      <c r="D795" s="162"/>
      <c r="E795" s="160"/>
      <c r="F795" s="89"/>
      <c r="G795" s="209" t="s">
        <v>977</v>
      </c>
      <c r="H795" s="209"/>
      <c r="I795" s="209"/>
      <c r="J795" s="209"/>
      <c r="K795" s="90" t="s">
        <v>961</v>
      </c>
      <c r="L795" s="90" t="s">
        <v>978</v>
      </c>
      <c r="M795" s="90"/>
      <c r="N795" s="109">
        <f>N796</f>
        <v>1774</v>
      </c>
    </row>
    <row r="796" spans="2:14" ht="51.75" customHeight="1" x14ac:dyDescent="0.2">
      <c r="B796" s="98"/>
      <c r="C796" s="157"/>
      <c r="D796" s="162"/>
      <c r="E796" s="160"/>
      <c r="F796" s="89"/>
      <c r="G796" s="158"/>
      <c r="H796" s="198" t="s">
        <v>788</v>
      </c>
      <c r="I796" s="199"/>
      <c r="J796" s="200"/>
      <c r="K796" s="91" t="s">
        <v>961</v>
      </c>
      <c r="L796" s="91" t="s">
        <v>978</v>
      </c>
      <c r="M796" s="91" t="s">
        <v>789</v>
      </c>
      <c r="N796" s="110">
        <v>1774</v>
      </c>
    </row>
    <row r="797" spans="2:14" ht="48.75" customHeight="1" x14ac:dyDescent="0.2">
      <c r="B797" s="98"/>
      <c r="C797" s="157"/>
      <c r="D797" s="162"/>
      <c r="E797" s="160"/>
      <c r="F797" s="204" t="s">
        <v>979</v>
      </c>
      <c r="G797" s="204"/>
      <c r="H797" s="204"/>
      <c r="I797" s="204"/>
      <c r="J797" s="204"/>
      <c r="K797" s="93" t="s">
        <v>961</v>
      </c>
      <c r="L797" s="93" t="s">
        <v>980</v>
      </c>
      <c r="M797" s="93"/>
      <c r="N797" s="112">
        <f>N798</f>
        <v>1684</v>
      </c>
    </row>
    <row r="798" spans="2:14" ht="33" customHeight="1" thickBot="1" x14ac:dyDescent="0.25">
      <c r="B798" s="98"/>
      <c r="C798" s="157"/>
      <c r="D798" s="162"/>
      <c r="E798" s="160"/>
      <c r="F798" s="89"/>
      <c r="G798" s="221" t="s">
        <v>981</v>
      </c>
      <c r="H798" s="221"/>
      <c r="I798" s="221"/>
      <c r="J798" s="221"/>
      <c r="K798" s="181" t="s">
        <v>961</v>
      </c>
      <c r="L798" s="181" t="s">
        <v>982</v>
      </c>
      <c r="M798" s="181"/>
      <c r="N798" s="182">
        <f>N799+N800</f>
        <v>1684</v>
      </c>
    </row>
    <row r="799" spans="2:14" ht="48" customHeight="1" x14ac:dyDescent="0.2">
      <c r="B799" s="98"/>
      <c r="C799" s="157"/>
      <c r="D799" s="162"/>
      <c r="E799" s="160"/>
      <c r="F799" s="89"/>
      <c r="G799" s="158"/>
      <c r="H799" s="206" t="s">
        <v>788</v>
      </c>
      <c r="I799" s="207"/>
      <c r="J799" s="208"/>
      <c r="K799" s="138" t="s">
        <v>961</v>
      </c>
      <c r="L799" s="138" t="s">
        <v>982</v>
      </c>
      <c r="M799" s="138" t="s">
        <v>789</v>
      </c>
      <c r="N799" s="139">
        <v>1196</v>
      </c>
    </row>
    <row r="800" spans="2:14" ht="24" customHeight="1" x14ac:dyDescent="0.2">
      <c r="B800" s="98"/>
      <c r="C800" s="157"/>
      <c r="D800" s="162"/>
      <c r="E800" s="160"/>
      <c r="F800" s="89"/>
      <c r="G800" s="158"/>
      <c r="H800" s="149"/>
      <c r="I800" s="195" t="s">
        <v>210</v>
      </c>
      <c r="J800" s="196"/>
      <c r="K800" s="91" t="s">
        <v>961</v>
      </c>
      <c r="L800" s="91" t="s">
        <v>982</v>
      </c>
      <c r="M800" s="91">
        <v>612</v>
      </c>
      <c r="N800" s="110">
        <v>488</v>
      </c>
    </row>
    <row r="801" spans="2:14" ht="23.25" customHeight="1" x14ac:dyDescent="0.2">
      <c r="B801" s="98"/>
      <c r="C801" s="157"/>
      <c r="D801" s="202" t="s">
        <v>360</v>
      </c>
      <c r="E801" s="202"/>
      <c r="F801" s="202"/>
      <c r="G801" s="202"/>
      <c r="H801" s="202"/>
      <c r="I801" s="202"/>
      <c r="J801" s="202"/>
      <c r="K801" s="88" t="s">
        <v>961</v>
      </c>
      <c r="L801" s="88" t="s">
        <v>361</v>
      </c>
      <c r="M801" s="88"/>
      <c r="N801" s="108">
        <f>N802</f>
        <v>300</v>
      </c>
    </row>
    <row r="802" spans="2:14" ht="22.5" customHeight="1" x14ac:dyDescent="0.2">
      <c r="B802" s="98"/>
      <c r="C802" s="157"/>
      <c r="D802" s="162"/>
      <c r="E802" s="248" t="s">
        <v>740</v>
      </c>
      <c r="F802" s="248"/>
      <c r="G802" s="248"/>
      <c r="H802" s="248"/>
      <c r="I802" s="248"/>
      <c r="J802" s="248"/>
      <c r="K802" s="92" t="s">
        <v>961</v>
      </c>
      <c r="L802" s="92" t="s">
        <v>741</v>
      </c>
      <c r="M802" s="92"/>
      <c r="N802" s="111">
        <f>N803+N806+N809</f>
        <v>300</v>
      </c>
    </row>
    <row r="803" spans="2:14" ht="33" customHeight="1" x14ac:dyDescent="0.2">
      <c r="B803" s="98"/>
      <c r="C803" s="157"/>
      <c r="D803" s="162"/>
      <c r="E803" s="160"/>
      <c r="F803" s="242" t="s">
        <v>347</v>
      </c>
      <c r="G803" s="242"/>
      <c r="H803" s="242"/>
      <c r="I803" s="242"/>
      <c r="J803" s="242"/>
      <c r="K803" s="132" t="s">
        <v>961</v>
      </c>
      <c r="L803" s="132" t="s">
        <v>348</v>
      </c>
      <c r="M803" s="132"/>
      <c r="N803" s="133">
        <f>N804</f>
        <v>171</v>
      </c>
    </row>
    <row r="804" spans="2:14" ht="33" customHeight="1" x14ac:dyDescent="0.2">
      <c r="B804" s="98"/>
      <c r="C804" s="157"/>
      <c r="D804" s="162"/>
      <c r="E804" s="160"/>
      <c r="F804" s="89"/>
      <c r="G804" s="209" t="s">
        <v>919</v>
      </c>
      <c r="H804" s="209"/>
      <c r="I804" s="209"/>
      <c r="J804" s="209"/>
      <c r="K804" s="90" t="s">
        <v>961</v>
      </c>
      <c r="L804" s="90" t="s">
        <v>983</v>
      </c>
      <c r="M804" s="90"/>
      <c r="N804" s="109">
        <f>N805</f>
        <v>171</v>
      </c>
    </row>
    <row r="805" spans="2:14" ht="18" customHeight="1" x14ac:dyDescent="0.2">
      <c r="B805" s="98"/>
      <c r="C805" s="157"/>
      <c r="D805" s="162"/>
      <c r="E805" s="160"/>
      <c r="F805" s="89"/>
      <c r="G805" s="158"/>
      <c r="H805" s="198" t="s">
        <v>210</v>
      </c>
      <c r="I805" s="199"/>
      <c r="J805" s="200"/>
      <c r="K805" s="91" t="s">
        <v>961</v>
      </c>
      <c r="L805" s="91" t="s">
        <v>983</v>
      </c>
      <c r="M805" s="91" t="s">
        <v>211</v>
      </c>
      <c r="N805" s="110">
        <v>171</v>
      </c>
    </row>
    <row r="806" spans="2:14" ht="18.75" customHeight="1" x14ac:dyDescent="0.2">
      <c r="B806" s="98"/>
      <c r="C806" s="157"/>
      <c r="D806" s="162"/>
      <c r="E806" s="160"/>
      <c r="F806" s="204" t="s">
        <v>949</v>
      </c>
      <c r="G806" s="204"/>
      <c r="H806" s="204"/>
      <c r="I806" s="204"/>
      <c r="J806" s="204"/>
      <c r="K806" s="93" t="s">
        <v>961</v>
      </c>
      <c r="L806" s="93" t="s">
        <v>950</v>
      </c>
      <c r="M806" s="93"/>
      <c r="N806" s="112">
        <f>N807</f>
        <v>119</v>
      </c>
    </row>
    <row r="807" spans="2:14" ht="48.75" customHeight="1" x14ac:dyDescent="0.2">
      <c r="B807" s="98"/>
      <c r="C807" s="157"/>
      <c r="D807" s="162"/>
      <c r="E807" s="160"/>
      <c r="F807" s="89"/>
      <c r="G807" s="209" t="s">
        <v>920</v>
      </c>
      <c r="H807" s="209"/>
      <c r="I807" s="209"/>
      <c r="J807" s="209"/>
      <c r="K807" s="90" t="s">
        <v>961</v>
      </c>
      <c r="L807" s="90" t="s">
        <v>984</v>
      </c>
      <c r="M807" s="90"/>
      <c r="N807" s="109">
        <f>N808</f>
        <v>119</v>
      </c>
    </row>
    <row r="808" spans="2:14" ht="15" customHeight="1" x14ac:dyDescent="0.2">
      <c r="B808" s="98"/>
      <c r="C808" s="157"/>
      <c r="D808" s="162"/>
      <c r="E808" s="160"/>
      <c r="F808" s="89"/>
      <c r="G808" s="158"/>
      <c r="H808" s="198" t="s">
        <v>210</v>
      </c>
      <c r="I808" s="199"/>
      <c r="J808" s="200"/>
      <c r="K808" s="91" t="s">
        <v>961</v>
      </c>
      <c r="L808" s="91" t="s">
        <v>984</v>
      </c>
      <c r="M808" s="91" t="s">
        <v>211</v>
      </c>
      <c r="N808" s="110">
        <v>119</v>
      </c>
    </row>
    <row r="809" spans="2:14" ht="33.75" customHeight="1" x14ac:dyDescent="0.2">
      <c r="B809" s="98"/>
      <c r="C809" s="157"/>
      <c r="D809" s="162"/>
      <c r="E809" s="160"/>
      <c r="F809" s="204" t="s">
        <v>921</v>
      </c>
      <c r="G809" s="204"/>
      <c r="H809" s="204"/>
      <c r="I809" s="204"/>
      <c r="J809" s="204"/>
      <c r="K809" s="93" t="s">
        <v>961</v>
      </c>
      <c r="L809" s="93" t="s">
        <v>985</v>
      </c>
      <c r="M809" s="93"/>
      <c r="N809" s="112">
        <f>N810</f>
        <v>10</v>
      </c>
    </row>
    <row r="810" spans="2:14" ht="18" customHeight="1" x14ac:dyDescent="0.2">
      <c r="B810" s="98"/>
      <c r="C810" s="157"/>
      <c r="D810" s="162"/>
      <c r="E810" s="160"/>
      <c r="F810" s="89"/>
      <c r="G810" s="209" t="s">
        <v>986</v>
      </c>
      <c r="H810" s="209"/>
      <c r="I810" s="209"/>
      <c r="J810" s="209"/>
      <c r="K810" s="90" t="s">
        <v>961</v>
      </c>
      <c r="L810" s="90" t="s">
        <v>987</v>
      </c>
      <c r="M810" s="90"/>
      <c r="N810" s="109">
        <f>N811</f>
        <v>10</v>
      </c>
    </row>
    <row r="811" spans="2:14" ht="15" customHeight="1" x14ac:dyDescent="0.2">
      <c r="B811" s="98"/>
      <c r="C811" s="157"/>
      <c r="D811" s="162"/>
      <c r="E811" s="160"/>
      <c r="F811" s="89"/>
      <c r="G811" s="158"/>
      <c r="H811" s="198" t="s">
        <v>210</v>
      </c>
      <c r="I811" s="199"/>
      <c r="J811" s="200"/>
      <c r="K811" s="91" t="s">
        <v>961</v>
      </c>
      <c r="L811" s="91" t="s">
        <v>987</v>
      </c>
      <c r="M811" s="91" t="s">
        <v>211</v>
      </c>
      <c r="N811" s="110">
        <v>10</v>
      </c>
    </row>
    <row r="812" spans="2:14" ht="24" customHeight="1" x14ac:dyDescent="0.2">
      <c r="B812" s="98"/>
      <c r="C812" s="201" t="s">
        <v>988</v>
      </c>
      <c r="D812" s="201"/>
      <c r="E812" s="201"/>
      <c r="F812" s="201"/>
      <c r="G812" s="201"/>
      <c r="H812" s="201"/>
      <c r="I812" s="201"/>
      <c r="J812" s="201"/>
      <c r="K812" s="87" t="s">
        <v>989</v>
      </c>
      <c r="L812" s="87"/>
      <c r="M812" s="87"/>
      <c r="N812" s="107">
        <f>N813+N818+N868+N873+N878+N889+N899</f>
        <v>138856</v>
      </c>
    </row>
    <row r="813" spans="2:14" ht="30.75" customHeight="1" x14ac:dyDescent="0.2">
      <c r="B813" s="98"/>
      <c r="C813" s="157"/>
      <c r="D813" s="202" t="s">
        <v>990</v>
      </c>
      <c r="E813" s="202"/>
      <c r="F813" s="202"/>
      <c r="G813" s="202"/>
      <c r="H813" s="202"/>
      <c r="I813" s="202"/>
      <c r="J813" s="202"/>
      <c r="K813" s="88" t="s">
        <v>989</v>
      </c>
      <c r="L813" s="88" t="s">
        <v>991</v>
      </c>
      <c r="M813" s="88"/>
      <c r="N813" s="108">
        <f>N814</f>
        <v>100</v>
      </c>
    </row>
    <row r="814" spans="2:14" ht="33.75" customHeight="1" x14ac:dyDescent="0.2">
      <c r="B814" s="98"/>
      <c r="C814" s="157"/>
      <c r="D814" s="162"/>
      <c r="E814" s="248" t="s">
        <v>992</v>
      </c>
      <c r="F814" s="248"/>
      <c r="G814" s="248"/>
      <c r="H814" s="248"/>
      <c r="I814" s="248"/>
      <c r="J814" s="248"/>
      <c r="K814" s="92" t="s">
        <v>989</v>
      </c>
      <c r="L814" s="92" t="s">
        <v>993</v>
      </c>
      <c r="M814" s="92"/>
      <c r="N814" s="111">
        <f>N815</f>
        <v>100</v>
      </c>
    </row>
    <row r="815" spans="2:14" ht="48.75" customHeight="1" x14ac:dyDescent="0.2">
      <c r="B815" s="98"/>
      <c r="C815" s="157"/>
      <c r="D815" s="162"/>
      <c r="E815" s="160"/>
      <c r="F815" s="242" t="s">
        <v>761</v>
      </c>
      <c r="G815" s="242"/>
      <c r="H815" s="242"/>
      <c r="I815" s="242"/>
      <c r="J815" s="242"/>
      <c r="K815" s="132" t="s">
        <v>989</v>
      </c>
      <c r="L815" s="132" t="s">
        <v>994</v>
      </c>
      <c r="M815" s="132"/>
      <c r="N815" s="133">
        <f>N816</f>
        <v>100</v>
      </c>
    </row>
    <row r="816" spans="2:14" ht="25.5" customHeight="1" x14ac:dyDescent="0.2">
      <c r="B816" s="98"/>
      <c r="C816" s="157"/>
      <c r="D816" s="162"/>
      <c r="E816" s="160"/>
      <c r="F816" s="89"/>
      <c r="G816" s="205" t="s">
        <v>995</v>
      </c>
      <c r="H816" s="205"/>
      <c r="I816" s="205"/>
      <c r="J816" s="205"/>
      <c r="K816" s="90" t="s">
        <v>989</v>
      </c>
      <c r="L816" s="90" t="s">
        <v>996</v>
      </c>
      <c r="M816" s="90"/>
      <c r="N816" s="109">
        <f>N817</f>
        <v>100</v>
      </c>
    </row>
    <row r="817" spans="2:14" ht="22.5" customHeight="1" x14ac:dyDescent="0.2">
      <c r="B817" s="98"/>
      <c r="C817" s="157"/>
      <c r="D817" s="162"/>
      <c r="E817" s="160"/>
      <c r="F817" s="89"/>
      <c r="G817" s="158"/>
      <c r="H817" s="206" t="s">
        <v>1142</v>
      </c>
      <c r="I817" s="207"/>
      <c r="J817" s="208"/>
      <c r="K817" s="138" t="s">
        <v>989</v>
      </c>
      <c r="L817" s="138" t="s">
        <v>996</v>
      </c>
      <c r="M817" s="138" t="s">
        <v>894</v>
      </c>
      <c r="N817" s="139">
        <v>100</v>
      </c>
    </row>
    <row r="818" spans="2:14" ht="30.75" customHeight="1" x14ac:dyDescent="0.2">
      <c r="B818" s="98"/>
      <c r="C818" s="157"/>
      <c r="D818" s="202" t="s">
        <v>236</v>
      </c>
      <c r="E818" s="202"/>
      <c r="F818" s="202"/>
      <c r="G818" s="202"/>
      <c r="H818" s="202"/>
      <c r="I818" s="202"/>
      <c r="J818" s="202"/>
      <c r="K818" s="88" t="s">
        <v>989</v>
      </c>
      <c r="L818" s="88" t="s">
        <v>237</v>
      </c>
      <c r="M818" s="88"/>
      <c r="N818" s="108">
        <f>N819+N824+N828+N832</f>
        <v>125799</v>
      </c>
    </row>
    <row r="819" spans="2:14" ht="18.75" customHeight="1" x14ac:dyDescent="0.2">
      <c r="B819" s="98"/>
      <c r="C819" s="157"/>
      <c r="D819" s="162"/>
      <c r="E819" s="203" t="s">
        <v>178</v>
      </c>
      <c r="F819" s="203"/>
      <c r="G819" s="203"/>
      <c r="H819" s="203"/>
      <c r="I819" s="203"/>
      <c r="J819" s="203"/>
      <c r="K819" s="92" t="s">
        <v>989</v>
      </c>
      <c r="L819" s="92" t="s">
        <v>179</v>
      </c>
      <c r="M819" s="92"/>
      <c r="N819" s="111">
        <f>N820</f>
        <v>1775</v>
      </c>
    </row>
    <row r="820" spans="2:14" ht="31.5" customHeight="1" x14ac:dyDescent="0.2">
      <c r="B820" s="98"/>
      <c r="C820" s="157"/>
      <c r="D820" s="162"/>
      <c r="E820" s="160"/>
      <c r="F820" s="204" t="s">
        <v>180</v>
      </c>
      <c r="G820" s="204"/>
      <c r="H820" s="204"/>
      <c r="I820" s="204"/>
      <c r="J820" s="204"/>
      <c r="K820" s="93" t="s">
        <v>989</v>
      </c>
      <c r="L820" s="93" t="s">
        <v>181</v>
      </c>
      <c r="M820" s="93"/>
      <c r="N820" s="112">
        <f>N821</f>
        <v>1775</v>
      </c>
    </row>
    <row r="821" spans="2:14" ht="63.75" customHeight="1" x14ac:dyDescent="0.2">
      <c r="B821" s="98"/>
      <c r="C821" s="157"/>
      <c r="D821" s="162"/>
      <c r="E821" s="160"/>
      <c r="F821" s="89"/>
      <c r="G821" s="209" t="s">
        <v>126</v>
      </c>
      <c r="H821" s="209"/>
      <c r="I821" s="209"/>
      <c r="J821" s="209"/>
      <c r="K821" s="90" t="s">
        <v>989</v>
      </c>
      <c r="L821" s="90" t="s">
        <v>127</v>
      </c>
      <c r="M821" s="90"/>
      <c r="N821" s="109">
        <f>N822+N823</f>
        <v>1775</v>
      </c>
    </row>
    <row r="822" spans="2:14" ht="17.25" customHeight="1" x14ac:dyDescent="0.2">
      <c r="B822" s="98"/>
      <c r="C822" s="157"/>
      <c r="D822" s="162"/>
      <c r="E822" s="160"/>
      <c r="F822" s="89"/>
      <c r="G822" s="158"/>
      <c r="H822" s="198" t="s">
        <v>391</v>
      </c>
      <c r="I822" s="199"/>
      <c r="J822" s="200"/>
      <c r="K822" s="91" t="s">
        <v>989</v>
      </c>
      <c r="L822" s="91" t="s">
        <v>127</v>
      </c>
      <c r="M822" s="91" t="s">
        <v>392</v>
      </c>
      <c r="N822" s="110">
        <v>1363.3</v>
      </c>
    </row>
    <row r="823" spans="2:14" ht="33.75" customHeight="1" x14ac:dyDescent="0.2">
      <c r="B823" s="98"/>
      <c r="C823" s="157"/>
      <c r="D823" s="162"/>
      <c r="E823" s="160"/>
      <c r="F823" s="89"/>
      <c r="G823" s="158"/>
      <c r="H823" s="198" t="s">
        <v>393</v>
      </c>
      <c r="I823" s="199"/>
      <c r="J823" s="200"/>
      <c r="K823" s="91" t="s">
        <v>989</v>
      </c>
      <c r="L823" s="91" t="s">
        <v>127</v>
      </c>
      <c r="M823" s="91" t="s">
        <v>394</v>
      </c>
      <c r="N823" s="110">
        <v>411.7</v>
      </c>
    </row>
    <row r="824" spans="2:14" ht="24.75" customHeight="1" x14ac:dyDescent="0.2">
      <c r="B824" s="98"/>
      <c r="C824" s="157"/>
      <c r="D824" s="162"/>
      <c r="E824" s="203" t="s">
        <v>238</v>
      </c>
      <c r="F824" s="203"/>
      <c r="G824" s="203"/>
      <c r="H824" s="203"/>
      <c r="I824" s="203"/>
      <c r="J824" s="203"/>
      <c r="K824" s="92" t="s">
        <v>989</v>
      </c>
      <c r="L824" s="92" t="s">
        <v>239</v>
      </c>
      <c r="M824" s="92"/>
      <c r="N824" s="111">
        <f>N825</f>
        <v>3000</v>
      </c>
    </row>
    <row r="825" spans="2:14" ht="64.5" customHeight="1" x14ac:dyDescent="0.2">
      <c r="B825" s="98"/>
      <c r="C825" s="157"/>
      <c r="D825" s="162"/>
      <c r="E825" s="160"/>
      <c r="F825" s="204" t="s">
        <v>128</v>
      </c>
      <c r="G825" s="204"/>
      <c r="H825" s="204"/>
      <c r="I825" s="204"/>
      <c r="J825" s="204"/>
      <c r="K825" s="93" t="s">
        <v>989</v>
      </c>
      <c r="L825" s="93" t="s">
        <v>129</v>
      </c>
      <c r="M825" s="93"/>
      <c r="N825" s="112">
        <f>N826</f>
        <v>3000</v>
      </c>
    </row>
    <row r="826" spans="2:14" ht="48.75" customHeight="1" x14ac:dyDescent="0.2">
      <c r="B826" s="98"/>
      <c r="C826" s="157"/>
      <c r="D826" s="162"/>
      <c r="E826" s="160"/>
      <c r="F826" s="89"/>
      <c r="G826" s="209" t="s">
        <v>1021</v>
      </c>
      <c r="H826" s="209"/>
      <c r="I826" s="209"/>
      <c r="J826" s="209"/>
      <c r="K826" s="90" t="s">
        <v>989</v>
      </c>
      <c r="L826" s="90" t="s">
        <v>1022</v>
      </c>
      <c r="M826" s="90"/>
      <c r="N826" s="109">
        <f>N827</f>
        <v>3000</v>
      </c>
    </row>
    <row r="827" spans="2:14" ht="24" customHeight="1" x14ac:dyDescent="0.2">
      <c r="B827" s="98"/>
      <c r="C827" s="157"/>
      <c r="D827" s="162"/>
      <c r="E827" s="160"/>
      <c r="F827" s="89"/>
      <c r="G827" s="158"/>
      <c r="H827" s="198" t="s">
        <v>1141</v>
      </c>
      <c r="I827" s="199"/>
      <c r="J827" s="200"/>
      <c r="K827" s="91" t="s">
        <v>989</v>
      </c>
      <c r="L827" s="91" t="s">
        <v>1022</v>
      </c>
      <c r="M827" s="91" t="s">
        <v>894</v>
      </c>
      <c r="N827" s="110">
        <v>3000</v>
      </c>
    </row>
    <row r="828" spans="2:14" ht="32.25" customHeight="1" x14ac:dyDescent="0.2">
      <c r="B828" s="98"/>
      <c r="C828" s="157"/>
      <c r="D828" s="162"/>
      <c r="E828" s="203" t="s">
        <v>331</v>
      </c>
      <c r="F828" s="203"/>
      <c r="G828" s="203"/>
      <c r="H828" s="203"/>
      <c r="I828" s="203"/>
      <c r="J828" s="203"/>
      <c r="K828" s="92" t="s">
        <v>989</v>
      </c>
      <c r="L828" s="92" t="s">
        <v>332</v>
      </c>
      <c r="M828" s="92"/>
      <c r="N828" s="111">
        <f>N829</f>
        <v>550</v>
      </c>
    </row>
    <row r="829" spans="2:14" ht="36.75" customHeight="1" x14ac:dyDescent="0.2">
      <c r="B829" s="98"/>
      <c r="C829" s="157"/>
      <c r="D829" s="162"/>
      <c r="E829" s="160"/>
      <c r="F829" s="204" t="s">
        <v>1023</v>
      </c>
      <c r="G829" s="204"/>
      <c r="H829" s="204"/>
      <c r="I829" s="204"/>
      <c r="J829" s="204"/>
      <c r="K829" s="93" t="s">
        <v>989</v>
      </c>
      <c r="L829" s="93" t="s">
        <v>1024</v>
      </c>
      <c r="M829" s="93"/>
      <c r="N829" s="112">
        <f>N830</f>
        <v>550</v>
      </c>
    </row>
    <row r="830" spans="2:14" ht="21" customHeight="1" x14ac:dyDescent="0.2">
      <c r="B830" s="98"/>
      <c r="C830" s="157"/>
      <c r="D830" s="162"/>
      <c r="E830" s="160"/>
      <c r="F830" s="89"/>
      <c r="G830" s="209" t="s">
        <v>1025</v>
      </c>
      <c r="H830" s="209"/>
      <c r="I830" s="209"/>
      <c r="J830" s="209"/>
      <c r="K830" s="90" t="s">
        <v>989</v>
      </c>
      <c r="L830" s="90" t="s">
        <v>1026</v>
      </c>
      <c r="M830" s="90"/>
      <c r="N830" s="109">
        <f>N831</f>
        <v>550</v>
      </c>
    </row>
    <row r="831" spans="2:14" ht="20.25" customHeight="1" x14ac:dyDescent="0.2">
      <c r="B831" s="98"/>
      <c r="C831" s="157"/>
      <c r="D831" s="162"/>
      <c r="E831" s="160"/>
      <c r="F831" s="89"/>
      <c r="G831" s="158"/>
      <c r="H831" s="198" t="s">
        <v>1141</v>
      </c>
      <c r="I831" s="199"/>
      <c r="J831" s="200"/>
      <c r="K831" s="91" t="s">
        <v>989</v>
      </c>
      <c r="L831" s="91" t="s">
        <v>1026</v>
      </c>
      <c r="M831" s="91" t="s">
        <v>894</v>
      </c>
      <c r="N831" s="110">
        <v>550</v>
      </c>
    </row>
    <row r="832" spans="2:14" ht="27" customHeight="1" x14ac:dyDescent="0.2">
      <c r="B832" s="98"/>
      <c r="C832" s="157"/>
      <c r="D832" s="162"/>
      <c r="E832" s="203" t="s">
        <v>293</v>
      </c>
      <c r="F832" s="203"/>
      <c r="G832" s="203"/>
      <c r="H832" s="203"/>
      <c r="I832" s="203"/>
      <c r="J832" s="203"/>
      <c r="K832" s="92" t="s">
        <v>989</v>
      </c>
      <c r="L832" s="92" t="s">
        <v>1027</v>
      </c>
      <c r="M832" s="92"/>
      <c r="N832" s="111">
        <f>N833+N841</f>
        <v>120474</v>
      </c>
    </row>
    <row r="833" spans="2:14" ht="30.75" customHeight="1" x14ac:dyDescent="0.2">
      <c r="B833" s="98"/>
      <c r="C833" s="157"/>
      <c r="D833" s="162"/>
      <c r="E833" s="160"/>
      <c r="F833" s="204" t="s">
        <v>1028</v>
      </c>
      <c r="G833" s="204"/>
      <c r="H833" s="204"/>
      <c r="I833" s="204"/>
      <c r="J833" s="204"/>
      <c r="K833" s="93" t="s">
        <v>989</v>
      </c>
      <c r="L833" s="93" t="s">
        <v>1029</v>
      </c>
      <c r="M833" s="93"/>
      <c r="N833" s="112">
        <f>N834</f>
        <v>15600.000000000002</v>
      </c>
    </row>
    <row r="834" spans="2:14" ht="21" customHeight="1" thickBot="1" x14ac:dyDescent="0.25">
      <c r="B834" s="98"/>
      <c r="C834" s="157"/>
      <c r="D834" s="162"/>
      <c r="E834" s="160"/>
      <c r="F834" s="89"/>
      <c r="G834" s="221" t="s">
        <v>1030</v>
      </c>
      <c r="H834" s="221"/>
      <c r="I834" s="221"/>
      <c r="J834" s="221"/>
      <c r="K834" s="181" t="s">
        <v>989</v>
      </c>
      <c r="L834" s="181" t="s">
        <v>1031</v>
      </c>
      <c r="M834" s="181"/>
      <c r="N834" s="182">
        <f>SUM(N835:N840)</f>
        <v>15600.000000000002</v>
      </c>
    </row>
    <row r="835" spans="2:14" ht="21.75" customHeight="1" x14ac:dyDescent="0.2">
      <c r="B835" s="98"/>
      <c r="C835" s="157"/>
      <c r="D835" s="162"/>
      <c r="E835" s="160"/>
      <c r="F835" s="89"/>
      <c r="G835" s="158"/>
      <c r="H835" s="206" t="s">
        <v>228</v>
      </c>
      <c r="I835" s="207"/>
      <c r="J835" s="208"/>
      <c r="K835" s="138" t="s">
        <v>989</v>
      </c>
      <c r="L835" s="138" t="s">
        <v>1031</v>
      </c>
      <c r="M835" s="138" t="s">
        <v>229</v>
      </c>
      <c r="N835" s="139">
        <v>11467.9</v>
      </c>
    </row>
    <row r="836" spans="2:14" ht="30" customHeight="1" x14ac:dyDescent="0.2">
      <c r="B836" s="98"/>
      <c r="C836" s="157"/>
      <c r="D836" s="162"/>
      <c r="E836" s="160"/>
      <c r="F836" s="89"/>
      <c r="G836" s="158"/>
      <c r="H836" s="197" t="s">
        <v>230</v>
      </c>
      <c r="I836" s="197"/>
      <c r="J836" s="197"/>
      <c r="K836" s="91" t="s">
        <v>989</v>
      </c>
      <c r="L836" s="91" t="s">
        <v>1031</v>
      </c>
      <c r="M836" s="91" t="s">
        <v>231</v>
      </c>
      <c r="N836" s="110">
        <v>55.2</v>
      </c>
    </row>
    <row r="837" spans="2:14" ht="51" customHeight="1" x14ac:dyDescent="0.2">
      <c r="B837" s="98"/>
      <c r="C837" s="157"/>
      <c r="D837" s="162"/>
      <c r="E837" s="160"/>
      <c r="F837" s="89"/>
      <c r="G837" s="158"/>
      <c r="H837" s="206" t="s">
        <v>232</v>
      </c>
      <c r="I837" s="207"/>
      <c r="J837" s="208"/>
      <c r="K837" s="138" t="s">
        <v>989</v>
      </c>
      <c r="L837" s="138" t="s">
        <v>1031</v>
      </c>
      <c r="M837" s="138" t="s">
        <v>233</v>
      </c>
      <c r="N837" s="139">
        <v>3463.3</v>
      </c>
    </row>
    <row r="838" spans="2:14" ht="33.75" customHeight="1" x14ac:dyDescent="0.2">
      <c r="B838" s="98"/>
      <c r="C838" s="157"/>
      <c r="D838" s="162"/>
      <c r="E838" s="160"/>
      <c r="F838" s="89"/>
      <c r="G838" s="158"/>
      <c r="H838" s="198" t="s">
        <v>902</v>
      </c>
      <c r="I838" s="199"/>
      <c r="J838" s="200"/>
      <c r="K838" s="91" t="s">
        <v>989</v>
      </c>
      <c r="L838" s="91" t="s">
        <v>1031</v>
      </c>
      <c r="M838" s="91" t="s">
        <v>903</v>
      </c>
      <c r="N838" s="110">
        <v>412.1</v>
      </c>
    </row>
    <row r="839" spans="2:14" ht="19.5" customHeight="1" x14ac:dyDescent="0.2">
      <c r="B839" s="98"/>
      <c r="C839" s="157"/>
      <c r="D839" s="162"/>
      <c r="E839" s="160"/>
      <c r="F839" s="89"/>
      <c r="G839" s="158"/>
      <c r="H839" s="198" t="s">
        <v>1142</v>
      </c>
      <c r="I839" s="199"/>
      <c r="J839" s="200"/>
      <c r="K839" s="91" t="s">
        <v>989</v>
      </c>
      <c r="L839" s="91" t="s">
        <v>1031</v>
      </c>
      <c r="M839" s="91" t="s">
        <v>894</v>
      </c>
      <c r="N839" s="110">
        <v>201.4</v>
      </c>
    </row>
    <row r="840" spans="2:14" ht="22.5" customHeight="1" x14ac:dyDescent="0.2">
      <c r="B840" s="98"/>
      <c r="C840" s="157"/>
      <c r="D840" s="162"/>
      <c r="E840" s="160"/>
      <c r="F840" s="89"/>
      <c r="G840" s="158"/>
      <c r="H840" s="198" t="s">
        <v>354</v>
      </c>
      <c r="I840" s="199"/>
      <c r="J840" s="200"/>
      <c r="K840" s="91" t="s">
        <v>989</v>
      </c>
      <c r="L840" s="91" t="s">
        <v>1031</v>
      </c>
      <c r="M840" s="91" t="s">
        <v>355</v>
      </c>
      <c r="N840" s="110">
        <v>0.1</v>
      </c>
    </row>
    <row r="841" spans="2:14" ht="48" customHeight="1" x14ac:dyDescent="0.2">
      <c r="B841" s="98"/>
      <c r="C841" s="157"/>
      <c r="D841" s="162"/>
      <c r="E841" s="160"/>
      <c r="F841" s="204" t="s">
        <v>1032</v>
      </c>
      <c r="G841" s="204"/>
      <c r="H841" s="204"/>
      <c r="I841" s="204"/>
      <c r="J841" s="204"/>
      <c r="K841" s="93" t="s">
        <v>989</v>
      </c>
      <c r="L841" s="93" t="s">
        <v>1033</v>
      </c>
      <c r="M841" s="93"/>
      <c r="N841" s="112">
        <f>N842+N850+N859</f>
        <v>104874</v>
      </c>
    </row>
    <row r="842" spans="2:14" ht="30.75" customHeight="1" x14ac:dyDescent="0.2">
      <c r="B842" s="98"/>
      <c r="C842" s="157"/>
      <c r="D842" s="162"/>
      <c r="E842" s="160"/>
      <c r="F842" s="89"/>
      <c r="G842" s="209" t="s">
        <v>1034</v>
      </c>
      <c r="H842" s="209"/>
      <c r="I842" s="209"/>
      <c r="J842" s="209"/>
      <c r="K842" s="90" t="s">
        <v>989</v>
      </c>
      <c r="L842" s="90" t="s">
        <v>1035</v>
      </c>
      <c r="M842" s="90"/>
      <c r="N842" s="109">
        <f>SUM(N843:N849)</f>
        <v>16513.000000000004</v>
      </c>
    </row>
    <row r="843" spans="2:14" ht="15" customHeight="1" x14ac:dyDescent="0.2">
      <c r="B843" s="98"/>
      <c r="C843" s="157"/>
      <c r="D843" s="162"/>
      <c r="E843" s="160"/>
      <c r="F843" s="89"/>
      <c r="G843" s="158"/>
      <c r="H843" s="198" t="s">
        <v>391</v>
      </c>
      <c r="I843" s="199"/>
      <c r="J843" s="200"/>
      <c r="K843" s="91" t="s">
        <v>989</v>
      </c>
      <c r="L843" s="91" t="s">
        <v>1035</v>
      </c>
      <c r="M843" s="91" t="s">
        <v>392</v>
      </c>
      <c r="N843" s="110">
        <v>11651.7</v>
      </c>
    </row>
    <row r="844" spans="2:14" ht="17.25" customHeight="1" x14ac:dyDescent="0.2">
      <c r="B844" s="98"/>
      <c r="C844" s="157"/>
      <c r="D844" s="162"/>
      <c r="E844" s="160"/>
      <c r="F844" s="89"/>
      <c r="G844" s="158"/>
      <c r="H844" s="198" t="s">
        <v>717</v>
      </c>
      <c r="I844" s="199"/>
      <c r="J844" s="200"/>
      <c r="K844" s="91" t="s">
        <v>989</v>
      </c>
      <c r="L844" s="91" t="s">
        <v>1035</v>
      </c>
      <c r="M844" s="91" t="s">
        <v>718</v>
      </c>
      <c r="N844" s="110">
        <v>156.5</v>
      </c>
    </row>
    <row r="845" spans="2:14" ht="32.25" customHeight="1" x14ac:dyDescent="0.2">
      <c r="B845" s="98"/>
      <c r="C845" s="157"/>
      <c r="D845" s="162"/>
      <c r="E845" s="160"/>
      <c r="F845" s="89"/>
      <c r="G845" s="158"/>
      <c r="H845" s="198" t="s">
        <v>393</v>
      </c>
      <c r="I845" s="199"/>
      <c r="J845" s="200"/>
      <c r="K845" s="91" t="s">
        <v>989</v>
      </c>
      <c r="L845" s="91" t="s">
        <v>1035</v>
      </c>
      <c r="M845" s="91" t="s">
        <v>394</v>
      </c>
      <c r="N845" s="110">
        <v>3518.9</v>
      </c>
    </row>
    <row r="846" spans="2:14" ht="33" customHeight="1" x14ac:dyDescent="0.2">
      <c r="B846" s="98"/>
      <c r="C846" s="157"/>
      <c r="D846" s="162"/>
      <c r="E846" s="160"/>
      <c r="F846" s="89"/>
      <c r="G846" s="158"/>
      <c r="H846" s="198" t="s">
        <v>902</v>
      </c>
      <c r="I846" s="199"/>
      <c r="J846" s="200"/>
      <c r="K846" s="91" t="s">
        <v>989</v>
      </c>
      <c r="L846" s="91" t="s">
        <v>1035</v>
      </c>
      <c r="M846" s="91" t="s">
        <v>903</v>
      </c>
      <c r="N846" s="110">
        <v>320.7</v>
      </c>
    </row>
    <row r="847" spans="2:14" ht="25.5" customHeight="1" x14ac:dyDescent="0.2">
      <c r="B847" s="98"/>
      <c r="C847" s="157"/>
      <c r="D847" s="162"/>
      <c r="E847" s="160"/>
      <c r="F847" s="89"/>
      <c r="G847" s="158"/>
      <c r="H847" s="198" t="s">
        <v>1142</v>
      </c>
      <c r="I847" s="199"/>
      <c r="J847" s="200"/>
      <c r="K847" s="91" t="s">
        <v>989</v>
      </c>
      <c r="L847" s="91" t="s">
        <v>1035</v>
      </c>
      <c r="M847" s="91" t="s">
        <v>894</v>
      </c>
      <c r="N847" s="110">
        <v>849.3</v>
      </c>
    </row>
    <row r="848" spans="2:14" ht="15" customHeight="1" x14ac:dyDescent="0.2">
      <c r="B848" s="98"/>
      <c r="C848" s="157"/>
      <c r="D848" s="162"/>
      <c r="E848" s="160"/>
      <c r="F848" s="89"/>
      <c r="G848" s="158"/>
      <c r="H848" s="197" t="s">
        <v>354</v>
      </c>
      <c r="I848" s="197"/>
      <c r="J848" s="197"/>
      <c r="K848" s="91" t="s">
        <v>989</v>
      </c>
      <c r="L848" s="91" t="s">
        <v>1035</v>
      </c>
      <c r="M848" s="91" t="s">
        <v>355</v>
      </c>
      <c r="N848" s="110">
        <v>1.2</v>
      </c>
    </row>
    <row r="849" spans="2:14" ht="15" customHeight="1" x14ac:dyDescent="0.2">
      <c r="B849" s="98"/>
      <c r="C849" s="157"/>
      <c r="D849" s="162"/>
      <c r="E849" s="160"/>
      <c r="F849" s="89"/>
      <c r="G849" s="158"/>
      <c r="H849" s="206" t="s">
        <v>301</v>
      </c>
      <c r="I849" s="207"/>
      <c r="J849" s="208"/>
      <c r="K849" s="138" t="s">
        <v>989</v>
      </c>
      <c r="L849" s="138" t="s">
        <v>1035</v>
      </c>
      <c r="M849" s="138" t="s">
        <v>302</v>
      </c>
      <c r="N849" s="139">
        <v>14.7</v>
      </c>
    </row>
    <row r="850" spans="2:14" ht="32.25" customHeight="1" x14ac:dyDescent="0.2">
      <c r="B850" s="98"/>
      <c r="C850" s="157"/>
      <c r="D850" s="162"/>
      <c r="E850" s="160"/>
      <c r="F850" s="89"/>
      <c r="G850" s="209" t="s">
        <v>1036</v>
      </c>
      <c r="H850" s="209"/>
      <c r="I850" s="209"/>
      <c r="J850" s="209"/>
      <c r="K850" s="90" t="s">
        <v>989</v>
      </c>
      <c r="L850" s="90" t="s">
        <v>1037</v>
      </c>
      <c r="M850" s="90"/>
      <c r="N850" s="109">
        <f>SUM(N851:N858)</f>
        <v>17000</v>
      </c>
    </row>
    <row r="851" spans="2:14" ht="20.25" customHeight="1" x14ac:dyDescent="0.2">
      <c r="B851" s="98"/>
      <c r="C851" s="157"/>
      <c r="D851" s="162"/>
      <c r="E851" s="160"/>
      <c r="F851" s="89"/>
      <c r="G851" s="158"/>
      <c r="H851" s="218" t="s">
        <v>391</v>
      </c>
      <c r="I851" s="195"/>
      <c r="J851" s="196"/>
      <c r="K851" s="91" t="s">
        <v>989</v>
      </c>
      <c r="L851" s="91" t="s">
        <v>1037</v>
      </c>
      <c r="M851" s="91" t="s">
        <v>392</v>
      </c>
      <c r="N851" s="110">
        <v>8812.7000000000007</v>
      </c>
    </row>
    <row r="852" spans="2:14" ht="18" customHeight="1" x14ac:dyDescent="0.2">
      <c r="B852" s="98"/>
      <c r="C852" s="157"/>
      <c r="D852" s="162"/>
      <c r="E852" s="160"/>
      <c r="F852" s="89"/>
      <c r="G852" s="158"/>
      <c r="H852" s="206" t="s">
        <v>717</v>
      </c>
      <c r="I852" s="207"/>
      <c r="J852" s="208"/>
      <c r="K852" s="138" t="s">
        <v>989</v>
      </c>
      <c r="L852" s="138" t="s">
        <v>1037</v>
      </c>
      <c r="M852" s="138" t="s">
        <v>718</v>
      </c>
      <c r="N852" s="139">
        <v>12.2</v>
      </c>
    </row>
    <row r="853" spans="2:14" ht="37.5" customHeight="1" x14ac:dyDescent="0.2">
      <c r="B853" s="98"/>
      <c r="C853" s="157"/>
      <c r="D853" s="162"/>
      <c r="E853" s="160"/>
      <c r="F853" s="89"/>
      <c r="G853" s="158"/>
      <c r="H853" s="198" t="s">
        <v>393</v>
      </c>
      <c r="I853" s="199"/>
      <c r="J853" s="200"/>
      <c r="K853" s="91" t="s">
        <v>989</v>
      </c>
      <c r="L853" s="91" t="s">
        <v>1037</v>
      </c>
      <c r="M853" s="91" t="s">
        <v>394</v>
      </c>
      <c r="N853" s="110">
        <v>2661.5</v>
      </c>
    </row>
    <row r="854" spans="2:14" ht="33" customHeight="1" x14ac:dyDescent="0.2">
      <c r="B854" s="98"/>
      <c r="C854" s="157"/>
      <c r="D854" s="162"/>
      <c r="E854" s="160"/>
      <c r="F854" s="89"/>
      <c r="G854" s="158"/>
      <c r="H854" s="198" t="s">
        <v>902</v>
      </c>
      <c r="I854" s="199"/>
      <c r="J854" s="200"/>
      <c r="K854" s="91" t="s">
        <v>989</v>
      </c>
      <c r="L854" s="91" t="s">
        <v>1037</v>
      </c>
      <c r="M854" s="91" t="s">
        <v>903</v>
      </c>
      <c r="N854" s="110">
        <v>645.5</v>
      </c>
    </row>
    <row r="855" spans="2:14" ht="25.5" customHeight="1" x14ac:dyDescent="0.2">
      <c r="B855" s="98"/>
      <c r="C855" s="157"/>
      <c r="D855" s="162"/>
      <c r="E855" s="160"/>
      <c r="F855" s="89"/>
      <c r="G855" s="158"/>
      <c r="H855" s="198" t="s">
        <v>1142</v>
      </c>
      <c r="I855" s="199"/>
      <c r="J855" s="200"/>
      <c r="K855" s="91" t="s">
        <v>989</v>
      </c>
      <c r="L855" s="91" t="s">
        <v>1037</v>
      </c>
      <c r="M855" s="91" t="s">
        <v>894</v>
      </c>
      <c r="N855" s="110">
        <v>4716.6000000000004</v>
      </c>
    </row>
    <row r="856" spans="2:14" ht="15" customHeight="1" x14ac:dyDescent="0.2">
      <c r="B856" s="98"/>
      <c r="C856" s="157"/>
      <c r="D856" s="162"/>
      <c r="E856" s="160"/>
      <c r="F856" s="89"/>
      <c r="G856" s="158"/>
      <c r="H856" s="198" t="s">
        <v>354</v>
      </c>
      <c r="I856" s="199"/>
      <c r="J856" s="200"/>
      <c r="K856" s="91" t="s">
        <v>989</v>
      </c>
      <c r="L856" s="91" t="s">
        <v>1037</v>
      </c>
      <c r="M856" s="91" t="s">
        <v>355</v>
      </c>
      <c r="N856" s="110">
        <v>65</v>
      </c>
    </row>
    <row r="857" spans="2:14" ht="15" customHeight="1" x14ac:dyDescent="0.2">
      <c r="B857" s="98"/>
      <c r="C857" s="157"/>
      <c r="D857" s="162"/>
      <c r="E857" s="160"/>
      <c r="F857" s="89"/>
      <c r="G857" s="158"/>
      <c r="H857" s="198" t="s">
        <v>299</v>
      </c>
      <c r="I857" s="199"/>
      <c r="J857" s="200"/>
      <c r="K857" s="91" t="s">
        <v>989</v>
      </c>
      <c r="L857" s="91" t="s">
        <v>1037</v>
      </c>
      <c r="M857" s="91" t="s">
        <v>300</v>
      </c>
      <c r="N857" s="110">
        <v>84.5</v>
      </c>
    </row>
    <row r="858" spans="2:14" ht="15" customHeight="1" x14ac:dyDescent="0.2">
      <c r="B858" s="98"/>
      <c r="C858" s="157"/>
      <c r="D858" s="162"/>
      <c r="E858" s="160"/>
      <c r="F858" s="89"/>
      <c r="G858" s="158"/>
      <c r="H858" s="198" t="s">
        <v>301</v>
      </c>
      <c r="I858" s="199"/>
      <c r="J858" s="200"/>
      <c r="K858" s="91" t="s">
        <v>989</v>
      </c>
      <c r="L858" s="91" t="s">
        <v>1037</v>
      </c>
      <c r="M858" s="91" t="s">
        <v>302</v>
      </c>
      <c r="N858" s="110">
        <v>2</v>
      </c>
    </row>
    <row r="859" spans="2:14" ht="31.5" customHeight="1" x14ac:dyDescent="0.2">
      <c r="B859" s="98"/>
      <c r="C859" s="157"/>
      <c r="D859" s="162"/>
      <c r="E859" s="160"/>
      <c r="F859" s="89"/>
      <c r="G859" s="209" t="s">
        <v>1038</v>
      </c>
      <c r="H859" s="209"/>
      <c r="I859" s="209"/>
      <c r="J859" s="209"/>
      <c r="K859" s="90" t="s">
        <v>989</v>
      </c>
      <c r="L859" s="90" t="s">
        <v>1039</v>
      </c>
      <c r="M859" s="90"/>
      <c r="N859" s="109">
        <f>SUM(N860:N867)</f>
        <v>71361</v>
      </c>
    </row>
    <row r="860" spans="2:14" ht="15" customHeight="1" x14ac:dyDescent="0.2">
      <c r="B860" s="98"/>
      <c r="C860" s="157"/>
      <c r="D860" s="162"/>
      <c r="E860" s="160"/>
      <c r="F860" s="89"/>
      <c r="G860" s="158"/>
      <c r="H860" s="198" t="s">
        <v>391</v>
      </c>
      <c r="I860" s="199"/>
      <c r="J860" s="200"/>
      <c r="K860" s="91" t="s">
        <v>989</v>
      </c>
      <c r="L860" s="91" t="s">
        <v>1039</v>
      </c>
      <c r="M860" s="91" t="s">
        <v>392</v>
      </c>
      <c r="N860" s="110">
        <v>51631.1</v>
      </c>
    </row>
    <row r="861" spans="2:14" ht="17.25" customHeight="1" x14ac:dyDescent="0.2">
      <c r="B861" s="98"/>
      <c r="C861" s="157"/>
      <c r="D861" s="162"/>
      <c r="E861" s="160"/>
      <c r="F861" s="89"/>
      <c r="G861" s="158"/>
      <c r="H861" s="198" t="s">
        <v>717</v>
      </c>
      <c r="I861" s="199"/>
      <c r="J861" s="200"/>
      <c r="K861" s="91" t="s">
        <v>989</v>
      </c>
      <c r="L861" s="91" t="s">
        <v>1039</v>
      </c>
      <c r="M861" s="91" t="s">
        <v>718</v>
      </c>
      <c r="N861" s="110">
        <v>15.7</v>
      </c>
    </row>
    <row r="862" spans="2:14" ht="31.5" customHeight="1" x14ac:dyDescent="0.2">
      <c r="B862" s="98"/>
      <c r="C862" s="157"/>
      <c r="D862" s="162"/>
      <c r="E862" s="160"/>
      <c r="F862" s="89"/>
      <c r="G862" s="158"/>
      <c r="H862" s="198" t="s">
        <v>393</v>
      </c>
      <c r="I862" s="199"/>
      <c r="J862" s="200"/>
      <c r="K862" s="91" t="s">
        <v>989</v>
      </c>
      <c r="L862" s="91" t="s">
        <v>1039</v>
      </c>
      <c r="M862" s="91" t="s">
        <v>394</v>
      </c>
      <c r="N862" s="110">
        <v>15592.6</v>
      </c>
    </row>
    <row r="863" spans="2:14" ht="33" customHeight="1" x14ac:dyDescent="0.2">
      <c r="B863" s="98"/>
      <c r="C863" s="157"/>
      <c r="D863" s="162"/>
      <c r="E863" s="160"/>
      <c r="F863" s="89"/>
      <c r="G863" s="158"/>
      <c r="H863" s="198" t="s">
        <v>902</v>
      </c>
      <c r="I863" s="199"/>
      <c r="J863" s="200"/>
      <c r="K863" s="91" t="s">
        <v>989</v>
      </c>
      <c r="L863" s="91" t="s">
        <v>1039</v>
      </c>
      <c r="M863" s="91" t="s">
        <v>903</v>
      </c>
      <c r="N863" s="110">
        <v>2320.1</v>
      </c>
    </row>
    <row r="864" spans="2:14" ht="24.75" customHeight="1" x14ac:dyDescent="0.2">
      <c r="B864" s="98"/>
      <c r="C864" s="157"/>
      <c r="D864" s="162"/>
      <c r="E864" s="160"/>
      <c r="F864" s="89"/>
      <c r="G864" s="158"/>
      <c r="H864" s="198" t="s">
        <v>1142</v>
      </c>
      <c r="I864" s="199"/>
      <c r="J864" s="200"/>
      <c r="K864" s="91" t="s">
        <v>989</v>
      </c>
      <c r="L864" s="91" t="s">
        <v>1039</v>
      </c>
      <c r="M864" s="91" t="s">
        <v>894</v>
      </c>
      <c r="N864" s="110">
        <v>1796.6</v>
      </c>
    </row>
    <row r="865" spans="2:14" ht="22.5" customHeight="1" x14ac:dyDescent="0.2">
      <c r="B865" s="98"/>
      <c r="C865" s="157"/>
      <c r="D865" s="162"/>
      <c r="E865" s="160"/>
      <c r="F865" s="89"/>
      <c r="G865" s="158"/>
      <c r="H865" s="198" t="s">
        <v>354</v>
      </c>
      <c r="I865" s="199"/>
      <c r="J865" s="200"/>
      <c r="K865" s="91" t="s">
        <v>989</v>
      </c>
      <c r="L865" s="91" t="s">
        <v>1039</v>
      </c>
      <c r="M865" s="91" t="s">
        <v>355</v>
      </c>
      <c r="N865" s="110">
        <v>0.4</v>
      </c>
    </row>
    <row r="866" spans="2:14" ht="22.5" customHeight="1" x14ac:dyDescent="0.2">
      <c r="B866" s="98"/>
      <c r="C866" s="157"/>
      <c r="D866" s="162"/>
      <c r="E866" s="160"/>
      <c r="F866" s="89"/>
      <c r="G866" s="158"/>
      <c r="H866" s="149"/>
      <c r="I866" s="150" t="s">
        <v>299</v>
      </c>
      <c r="J866" s="151"/>
      <c r="K866" s="91" t="s">
        <v>989</v>
      </c>
      <c r="L866" s="91" t="s">
        <v>1039</v>
      </c>
      <c r="M866" s="91">
        <v>852</v>
      </c>
      <c r="N866" s="110">
        <v>0.8</v>
      </c>
    </row>
    <row r="867" spans="2:14" ht="20.25" customHeight="1" x14ac:dyDescent="0.2">
      <c r="B867" s="98"/>
      <c r="C867" s="157"/>
      <c r="D867" s="162"/>
      <c r="E867" s="160"/>
      <c r="F867" s="89"/>
      <c r="G867" s="158"/>
      <c r="H867" s="198" t="s">
        <v>301</v>
      </c>
      <c r="I867" s="199"/>
      <c r="J867" s="200"/>
      <c r="K867" s="91" t="s">
        <v>989</v>
      </c>
      <c r="L867" s="91" t="s">
        <v>1039</v>
      </c>
      <c r="M867" s="91">
        <v>853</v>
      </c>
      <c r="N867" s="110">
        <v>3.7</v>
      </c>
    </row>
    <row r="868" spans="2:14" ht="34.5" customHeight="1" x14ac:dyDescent="0.2">
      <c r="B868" s="98"/>
      <c r="C868" s="157"/>
      <c r="D868" s="202" t="s">
        <v>895</v>
      </c>
      <c r="E868" s="202"/>
      <c r="F868" s="202"/>
      <c r="G868" s="202"/>
      <c r="H868" s="202"/>
      <c r="I868" s="202"/>
      <c r="J868" s="202"/>
      <c r="K868" s="88" t="s">
        <v>989</v>
      </c>
      <c r="L868" s="88" t="s">
        <v>896</v>
      </c>
      <c r="M868" s="88"/>
      <c r="N868" s="108">
        <f>N869</f>
        <v>1150</v>
      </c>
    </row>
    <row r="869" spans="2:14" ht="39.75" customHeight="1" x14ac:dyDescent="0.2">
      <c r="B869" s="98"/>
      <c r="C869" s="157"/>
      <c r="D869" s="162"/>
      <c r="E869" s="203" t="s">
        <v>1003</v>
      </c>
      <c r="F869" s="203"/>
      <c r="G869" s="203"/>
      <c r="H869" s="203"/>
      <c r="I869" s="203"/>
      <c r="J869" s="203"/>
      <c r="K869" s="92" t="s">
        <v>989</v>
      </c>
      <c r="L869" s="92" t="s">
        <v>1004</v>
      </c>
      <c r="M869" s="92"/>
      <c r="N869" s="111">
        <f>N870</f>
        <v>1150</v>
      </c>
    </row>
    <row r="870" spans="2:14" ht="36.75" customHeight="1" x14ac:dyDescent="0.2">
      <c r="B870" s="98"/>
      <c r="C870" s="157"/>
      <c r="D870" s="162"/>
      <c r="E870" s="160"/>
      <c r="F870" s="204" t="s">
        <v>1005</v>
      </c>
      <c r="G870" s="204"/>
      <c r="H870" s="204"/>
      <c r="I870" s="204"/>
      <c r="J870" s="204"/>
      <c r="K870" s="93" t="s">
        <v>989</v>
      </c>
      <c r="L870" s="93" t="s">
        <v>1006</v>
      </c>
      <c r="M870" s="93"/>
      <c r="N870" s="112">
        <f>N871</f>
        <v>1150</v>
      </c>
    </row>
    <row r="871" spans="2:14" ht="48.75" customHeight="1" x14ac:dyDescent="0.2">
      <c r="B871" s="98"/>
      <c r="C871" s="157"/>
      <c r="D871" s="162"/>
      <c r="E871" s="160"/>
      <c r="F871" s="89"/>
      <c r="G871" s="209" t="s">
        <v>212</v>
      </c>
      <c r="H871" s="209"/>
      <c r="I871" s="209"/>
      <c r="J871" s="209"/>
      <c r="K871" s="90" t="s">
        <v>989</v>
      </c>
      <c r="L871" s="90" t="s">
        <v>213</v>
      </c>
      <c r="M871" s="90"/>
      <c r="N871" s="109">
        <f>N872</f>
        <v>1150</v>
      </c>
    </row>
    <row r="872" spans="2:14" ht="25.5" customHeight="1" x14ac:dyDescent="0.2">
      <c r="B872" s="98"/>
      <c r="C872" s="157"/>
      <c r="D872" s="162"/>
      <c r="E872" s="160"/>
      <c r="F872" s="89"/>
      <c r="G872" s="158"/>
      <c r="H872" s="198" t="s">
        <v>1142</v>
      </c>
      <c r="I872" s="199"/>
      <c r="J872" s="200"/>
      <c r="K872" s="91" t="s">
        <v>989</v>
      </c>
      <c r="L872" s="91" t="s">
        <v>213</v>
      </c>
      <c r="M872" s="91" t="s">
        <v>894</v>
      </c>
      <c r="N872" s="110">
        <v>1150</v>
      </c>
    </row>
    <row r="873" spans="2:14" ht="33.75" customHeight="1" x14ac:dyDescent="0.2">
      <c r="B873" s="98"/>
      <c r="C873" s="157"/>
      <c r="D873" s="202" t="s">
        <v>142</v>
      </c>
      <c r="E873" s="202"/>
      <c r="F873" s="202"/>
      <c r="G873" s="202"/>
      <c r="H873" s="202"/>
      <c r="I873" s="202"/>
      <c r="J873" s="202"/>
      <c r="K873" s="88" t="s">
        <v>989</v>
      </c>
      <c r="L873" s="88" t="s">
        <v>143</v>
      </c>
      <c r="M873" s="88"/>
      <c r="N873" s="108">
        <f>N874</f>
        <v>300</v>
      </c>
    </row>
    <row r="874" spans="2:14" ht="19.5" customHeight="1" thickBot="1" x14ac:dyDescent="0.25">
      <c r="B874" s="98"/>
      <c r="C874" s="157"/>
      <c r="D874" s="162"/>
      <c r="E874" s="252" t="s">
        <v>144</v>
      </c>
      <c r="F874" s="252"/>
      <c r="G874" s="252"/>
      <c r="H874" s="252"/>
      <c r="I874" s="252"/>
      <c r="J874" s="252"/>
      <c r="K874" s="183" t="s">
        <v>989</v>
      </c>
      <c r="L874" s="183" t="s">
        <v>145</v>
      </c>
      <c r="M874" s="183"/>
      <c r="N874" s="184">
        <f>N875</f>
        <v>300</v>
      </c>
    </row>
    <row r="875" spans="2:14" ht="21.75" customHeight="1" x14ac:dyDescent="0.2">
      <c r="B875" s="98"/>
      <c r="C875" s="157"/>
      <c r="D875" s="162"/>
      <c r="E875" s="160"/>
      <c r="F875" s="242" t="s">
        <v>146</v>
      </c>
      <c r="G875" s="242"/>
      <c r="H875" s="242"/>
      <c r="I875" s="242"/>
      <c r="J875" s="242"/>
      <c r="K875" s="132" t="s">
        <v>989</v>
      </c>
      <c r="L875" s="132" t="s">
        <v>147</v>
      </c>
      <c r="M875" s="132"/>
      <c r="N875" s="133">
        <f>N876</f>
        <v>300</v>
      </c>
    </row>
    <row r="876" spans="2:14" ht="20.25" customHeight="1" x14ac:dyDescent="0.2">
      <c r="B876" s="98"/>
      <c r="C876" s="157"/>
      <c r="D876" s="162"/>
      <c r="E876" s="160"/>
      <c r="F876" s="89"/>
      <c r="G876" s="209" t="s">
        <v>158</v>
      </c>
      <c r="H876" s="209"/>
      <c r="I876" s="209"/>
      <c r="J876" s="209"/>
      <c r="K876" s="90" t="s">
        <v>989</v>
      </c>
      <c r="L876" s="90" t="s">
        <v>159</v>
      </c>
      <c r="M876" s="90"/>
      <c r="N876" s="109">
        <f>N877</f>
        <v>300</v>
      </c>
    </row>
    <row r="877" spans="2:14" ht="19.5" customHeight="1" x14ac:dyDescent="0.2">
      <c r="B877" s="98"/>
      <c r="C877" s="157"/>
      <c r="D877" s="162"/>
      <c r="E877" s="160"/>
      <c r="F877" s="89"/>
      <c r="G877" s="158"/>
      <c r="H877" s="197" t="s">
        <v>1142</v>
      </c>
      <c r="I877" s="197"/>
      <c r="J877" s="197"/>
      <c r="K877" s="91" t="s">
        <v>989</v>
      </c>
      <c r="L877" s="91" t="s">
        <v>159</v>
      </c>
      <c r="M877" s="91" t="s">
        <v>894</v>
      </c>
      <c r="N877" s="110">
        <v>300</v>
      </c>
    </row>
    <row r="878" spans="2:14" ht="31.5" customHeight="1" x14ac:dyDescent="0.2">
      <c r="B878" s="98"/>
      <c r="C878" s="157"/>
      <c r="D878" s="202" t="s">
        <v>360</v>
      </c>
      <c r="E878" s="202"/>
      <c r="F878" s="202"/>
      <c r="G878" s="202"/>
      <c r="H878" s="249"/>
      <c r="I878" s="249"/>
      <c r="J878" s="249"/>
      <c r="K878" s="136" t="s">
        <v>989</v>
      </c>
      <c r="L878" s="136" t="s">
        <v>361</v>
      </c>
      <c r="M878" s="136"/>
      <c r="N878" s="137">
        <f>N879</f>
        <v>9882</v>
      </c>
    </row>
    <row r="879" spans="2:14" ht="20.25" customHeight="1" x14ac:dyDescent="0.2">
      <c r="B879" s="98"/>
      <c r="C879" s="157"/>
      <c r="D879" s="162"/>
      <c r="E879" s="203" t="s">
        <v>740</v>
      </c>
      <c r="F879" s="203"/>
      <c r="G879" s="203"/>
      <c r="H879" s="203"/>
      <c r="I879" s="203"/>
      <c r="J879" s="203"/>
      <c r="K879" s="92" t="s">
        <v>989</v>
      </c>
      <c r="L879" s="92" t="s">
        <v>741</v>
      </c>
      <c r="M879" s="92"/>
      <c r="N879" s="111">
        <f>N880+N883+N886</f>
        <v>9882</v>
      </c>
    </row>
    <row r="880" spans="2:14" ht="64.5" customHeight="1" x14ac:dyDescent="0.2">
      <c r="B880" s="98"/>
      <c r="C880" s="157"/>
      <c r="D880" s="162"/>
      <c r="E880" s="160"/>
      <c r="F880" s="204" t="s">
        <v>742</v>
      </c>
      <c r="G880" s="204"/>
      <c r="H880" s="204"/>
      <c r="I880" s="204"/>
      <c r="J880" s="204"/>
      <c r="K880" s="93" t="s">
        <v>989</v>
      </c>
      <c r="L880" s="93" t="s">
        <v>743</v>
      </c>
      <c r="M880" s="93"/>
      <c r="N880" s="112">
        <f>N881</f>
        <v>567</v>
      </c>
    </row>
    <row r="881" spans="2:14" ht="20.25" customHeight="1" x14ac:dyDescent="0.2">
      <c r="B881" s="98"/>
      <c r="C881" s="157"/>
      <c r="D881" s="162"/>
      <c r="E881" s="160"/>
      <c r="F881" s="89"/>
      <c r="G881" s="209" t="s">
        <v>1040</v>
      </c>
      <c r="H881" s="209"/>
      <c r="I881" s="209"/>
      <c r="J881" s="209"/>
      <c r="K881" s="90" t="s">
        <v>989</v>
      </c>
      <c r="L881" s="90" t="s">
        <v>1041</v>
      </c>
      <c r="M881" s="90"/>
      <c r="N881" s="109">
        <f>N882</f>
        <v>567</v>
      </c>
    </row>
    <row r="882" spans="2:14" ht="26.25" customHeight="1" x14ac:dyDescent="0.2">
      <c r="B882" s="98"/>
      <c r="C882" s="157"/>
      <c r="D882" s="162"/>
      <c r="E882" s="160"/>
      <c r="F882" s="89"/>
      <c r="G882" s="158"/>
      <c r="H882" s="198" t="s">
        <v>1142</v>
      </c>
      <c r="I882" s="199"/>
      <c r="J882" s="200"/>
      <c r="K882" s="91" t="s">
        <v>989</v>
      </c>
      <c r="L882" s="91" t="s">
        <v>1041</v>
      </c>
      <c r="M882" s="91" t="s">
        <v>894</v>
      </c>
      <c r="N882" s="110">
        <v>567</v>
      </c>
    </row>
    <row r="883" spans="2:14" ht="34.5" customHeight="1" x14ac:dyDescent="0.2">
      <c r="B883" s="98"/>
      <c r="C883" s="157"/>
      <c r="D883" s="162"/>
      <c r="E883" s="160"/>
      <c r="F883" s="204" t="s">
        <v>756</v>
      </c>
      <c r="G883" s="204"/>
      <c r="H883" s="204"/>
      <c r="I883" s="204"/>
      <c r="J883" s="204"/>
      <c r="K883" s="93" t="s">
        <v>989</v>
      </c>
      <c r="L883" s="93" t="s">
        <v>757</v>
      </c>
      <c r="M883" s="93"/>
      <c r="N883" s="112">
        <f>N884</f>
        <v>9300</v>
      </c>
    </row>
    <row r="884" spans="2:14" ht="22.5" customHeight="1" x14ac:dyDescent="0.2">
      <c r="B884" s="98"/>
      <c r="C884" s="157"/>
      <c r="D884" s="162"/>
      <c r="E884" s="160"/>
      <c r="F884" s="89"/>
      <c r="G884" s="209" t="s">
        <v>947</v>
      </c>
      <c r="H884" s="209"/>
      <c r="I884" s="209"/>
      <c r="J884" s="209"/>
      <c r="K884" s="90" t="s">
        <v>989</v>
      </c>
      <c r="L884" s="90" t="s">
        <v>948</v>
      </c>
      <c r="M884" s="90"/>
      <c r="N884" s="109">
        <f>N885</f>
        <v>9300</v>
      </c>
    </row>
    <row r="885" spans="2:14" ht="24" customHeight="1" x14ac:dyDescent="0.2">
      <c r="B885" s="98"/>
      <c r="C885" s="157"/>
      <c r="D885" s="162"/>
      <c r="E885" s="160"/>
      <c r="F885" s="89"/>
      <c r="G885" s="158"/>
      <c r="H885" s="198" t="s">
        <v>1142</v>
      </c>
      <c r="I885" s="199"/>
      <c r="J885" s="200"/>
      <c r="K885" s="91" t="s">
        <v>989</v>
      </c>
      <c r="L885" s="91" t="s">
        <v>948</v>
      </c>
      <c r="M885" s="91" t="s">
        <v>894</v>
      </c>
      <c r="N885" s="110">
        <v>9300</v>
      </c>
    </row>
    <row r="886" spans="2:14" ht="51" customHeight="1" x14ac:dyDescent="0.2">
      <c r="B886" s="98"/>
      <c r="C886" s="157"/>
      <c r="D886" s="162"/>
      <c r="E886" s="160"/>
      <c r="F886" s="204" t="s">
        <v>762</v>
      </c>
      <c r="G886" s="204"/>
      <c r="H886" s="204"/>
      <c r="I886" s="204"/>
      <c r="J886" s="204"/>
      <c r="K886" s="93" t="s">
        <v>989</v>
      </c>
      <c r="L886" s="93" t="s">
        <v>1042</v>
      </c>
      <c r="M886" s="93"/>
      <c r="N886" s="112">
        <f>N887</f>
        <v>15</v>
      </c>
    </row>
    <row r="887" spans="2:14" ht="18" customHeight="1" x14ac:dyDescent="0.2">
      <c r="B887" s="98"/>
      <c r="C887" s="157"/>
      <c r="D887" s="162"/>
      <c r="E887" s="160"/>
      <c r="F887" s="89"/>
      <c r="G887" s="205" t="s">
        <v>1043</v>
      </c>
      <c r="H887" s="205"/>
      <c r="I887" s="205"/>
      <c r="J887" s="205"/>
      <c r="K887" s="90" t="s">
        <v>989</v>
      </c>
      <c r="L887" s="90" t="s">
        <v>1044</v>
      </c>
      <c r="M887" s="90"/>
      <c r="N887" s="109">
        <f>N888</f>
        <v>15</v>
      </c>
    </row>
    <row r="888" spans="2:14" ht="21.75" customHeight="1" x14ac:dyDescent="0.2">
      <c r="B888" s="98"/>
      <c r="C888" s="157"/>
      <c r="D888" s="162"/>
      <c r="E888" s="160"/>
      <c r="F888" s="89"/>
      <c r="G888" s="158"/>
      <c r="H888" s="206" t="s">
        <v>1142</v>
      </c>
      <c r="I888" s="207"/>
      <c r="J888" s="208"/>
      <c r="K888" s="138" t="s">
        <v>989</v>
      </c>
      <c r="L888" s="138" t="s">
        <v>1044</v>
      </c>
      <c r="M888" s="138" t="s">
        <v>894</v>
      </c>
      <c r="N888" s="139">
        <v>15</v>
      </c>
    </row>
    <row r="889" spans="2:14" ht="32.25" customHeight="1" x14ac:dyDescent="0.2">
      <c r="B889" s="98"/>
      <c r="C889" s="157"/>
      <c r="D889" s="253" t="s">
        <v>912</v>
      </c>
      <c r="E889" s="253"/>
      <c r="F889" s="253"/>
      <c r="G889" s="253"/>
      <c r="H889" s="253"/>
      <c r="I889" s="253"/>
      <c r="J889" s="253"/>
      <c r="K889" s="88" t="s">
        <v>989</v>
      </c>
      <c r="L889" s="88" t="s">
        <v>913</v>
      </c>
      <c r="M889" s="88"/>
      <c r="N889" s="108">
        <f>N890</f>
        <v>125</v>
      </c>
    </row>
    <row r="890" spans="2:14" ht="28.5" customHeight="1" x14ac:dyDescent="0.2">
      <c r="B890" s="98"/>
      <c r="C890" s="157"/>
      <c r="D890" s="162"/>
      <c r="E890" s="255" t="s">
        <v>914</v>
      </c>
      <c r="F890" s="255"/>
      <c r="G890" s="255"/>
      <c r="H890" s="255"/>
      <c r="I890" s="255"/>
      <c r="J890" s="255"/>
      <c r="K890" s="140" t="s">
        <v>989</v>
      </c>
      <c r="L890" s="140" t="s">
        <v>915</v>
      </c>
      <c r="M890" s="140"/>
      <c r="N890" s="141">
        <f>N891</f>
        <v>125</v>
      </c>
    </row>
    <row r="891" spans="2:14" ht="33.75" customHeight="1" x14ac:dyDescent="0.2">
      <c r="B891" s="98"/>
      <c r="C891" s="157"/>
      <c r="D891" s="162"/>
      <c r="E891" s="160"/>
      <c r="F891" s="204" t="s">
        <v>916</v>
      </c>
      <c r="G891" s="204"/>
      <c r="H891" s="204"/>
      <c r="I891" s="204"/>
      <c r="J891" s="204"/>
      <c r="K891" s="93" t="s">
        <v>989</v>
      </c>
      <c r="L891" s="93" t="s">
        <v>282</v>
      </c>
      <c r="M891" s="93"/>
      <c r="N891" s="112">
        <f>N892+N894</f>
        <v>125</v>
      </c>
    </row>
    <row r="892" spans="2:14" ht="54" customHeight="1" x14ac:dyDescent="0.2">
      <c r="B892" s="98"/>
      <c r="C892" s="157"/>
      <c r="D892" s="162"/>
      <c r="E892" s="160"/>
      <c r="F892" s="89"/>
      <c r="G892" s="209" t="s">
        <v>283</v>
      </c>
      <c r="H892" s="209"/>
      <c r="I892" s="209"/>
      <c r="J892" s="209"/>
      <c r="K892" s="90" t="s">
        <v>989</v>
      </c>
      <c r="L892" s="90" t="s">
        <v>284</v>
      </c>
      <c r="M892" s="90"/>
      <c r="N892" s="109">
        <f>N893</f>
        <v>104</v>
      </c>
    </row>
    <row r="893" spans="2:14" ht="26.25" customHeight="1" x14ac:dyDescent="0.2">
      <c r="B893" s="98"/>
      <c r="C893" s="157"/>
      <c r="D893" s="162"/>
      <c r="E893" s="160"/>
      <c r="F893" s="89"/>
      <c r="G893" s="158"/>
      <c r="H893" s="198" t="s">
        <v>1142</v>
      </c>
      <c r="I893" s="199"/>
      <c r="J893" s="200"/>
      <c r="K893" s="91" t="s">
        <v>989</v>
      </c>
      <c r="L893" s="91" t="s">
        <v>284</v>
      </c>
      <c r="M893" s="91" t="s">
        <v>894</v>
      </c>
      <c r="N893" s="110">
        <v>104</v>
      </c>
    </row>
    <row r="894" spans="2:14" ht="31.5" customHeight="1" x14ac:dyDescent="0.2">
      <c r="B894" s="98"/>
      <c r="C894" s="157"/>
      <c r="D894" s="162"/>
      <c r="E894" s="160"/>
      <c r="F894" s="89"/>
      <c r="G894" s="209" t="s">
        <v>352</v>
      </c>
      <c r="H894" s="209"/>
      <c r="I894" s="209"/>
      <c r="J894" s="209"/>
      <c r="K894" s="90" t="s">
        <v>989</v>
      </c>
      <c r="L894" s="90" t="s">
        <v>353</v>
      </c>
      <c r="M894" s="90"/>
      <c r="N894" s="109">
        <f>N895</f>
        <v>21</v>
      </c>
    </row>
    <row r="895" spans="2:14" ht="21" customHeight="1" x14ac:dyDescent="0.2">
      <c r="B895" s="98"/>
      <c r="C895" s="157"/>
      <c r="D895" s="162"/>
      <c r="E895" s="160"/>
      <c r="F895" s="89"/>
      <c r="G895" s="158"/>
      <c r="H895" s="198" t="s">
        <v>1142</v>
      </c>
      <c r="I895" s="199"/>
      <c r="J895" s="200"/>
      <c r="K895" s="91" t="s">
        <v>989</v>
      </c>
      <c r="L895" s="91" t="s">
        <v>353</v>
      </c>
      <c r="M895" s="91" t="s">
        <v>894</v>
      </c>
      <c r="N895" s="110">
        <v>21</v>
      </c>
    </row>
    <row r="896" spans="2:14" ht="15" hidden="1" customHeight="1" x14ac:dyDescent="0.2">
      <c r="B896" s="98"/>
      <c r="C896" s="157"/>
      <c r="D896" s="202" t="s">
        <v>705</v>
      </c>
      <c r="E896" s="202"/>
      <c r="F896" s="202"/>
      <c r="G896" s="202"/>
      <c r="H896" s="202"/>
      <c r="I896" s="202"/>
      <c r="J896" s="202"/>
      <c r="K896" s="88" t="s">
        <v>989</v>
      </c>
      <c r="L896" s="88" t="s">
        <v>706</v>
      </c>
      <c r="M896" s="88"/>
      <c r="N896" s="108">
        <v>0</v>
      </c>
    </row>
    <row r="897" spans="2:14" ht="15" hidden="1" customHeight="1" x14ac:dyDescent="0.2">
      <c r="B897" s="98"/>
      <c r="C897" s="157"/>
      <c r="D897" s="162"/>
      <c r="E897" s="160"/>
      <c r="F897" s="89"/>
      <c r="G897" s="209" t="s">
        <v>707</v>
      </c>
      <c r="H897" s="209"/>
      <c r="I897" s="209"/>
      <c r="J897" s="209"/>
      <c r="K897" s="90" t="s">
        <v>989</v>
      </c>
      <c r="L897" s="90" t="s">
        <v>708</v>
      </c>
      <c r="M897" s="90"/>
      <c r="N897" s="109">
        <v>0</v>
      </c>
    </row>
    <row r="898" spans="2:14" ht="23.25" hidden="1" customHeight="1" x14ac:dyDescent="0.2">
      <c r="B898" s="98"/>
      <c r="C898" s="157"/>
      <c r="D898" s="162"/>
      <c r="E898" s="160"/>
      <c r="F898" s="89"/>
      <c r="G898" s="158"/>
      <c r="H898" s="198" t="s">
        <v>893</v>
      </c>
      <c r="I898" s="199"/>
      <c r="J898" s="200"/>
      <c r="K898" s="91" t="s">
        <v>989</v>
      </c>
      <c r="L898" s="91" t="s">
        <v>708</v>
      </c>
      <c r="M898" s="91" t="s">
        <v>894</v>
      </c>
      <c r="N898" s="110">
        <v>0</v>
      </c>
    </row>
    <row r="899" spans="2:14" ht="36" customHeight="1" x14ac:dyDescent="0.2">
      <c r="B899" s="125"/>
      <c r="C899" s="126"/>
      <c r="D899" s="127"/>
      <c r="E899" s="128"/>
      <c r="F899" s="129"/>
      <c r="G899" s="130"/>
      <c r="H899" s="150"/>
      <c r="I899" s="195" t="s">
        <v>396</v>
      </c>
      <c r="J899" s="196"/>
      <c r="K899" s="91" t="s">
        <v>989</v>
      </c>
      <c r="L899" s="88" t="s">
        <v>397</v>
      </c>
      <c r="M899" s="91"/>
      <c r="N899" s="110">
        <f>N900</f>
        <v>1500</v>
      </c>
    </row>
    <row r="900" spans="2:14" ht="49.5" customHeight="1" x14ac:dyDescent="0.2">
      <c r="B900" s="125"/>
      <c r="C900" s="126"/>
      <c r="D900" s="127"/>
      <c r="E900" s="128"/>
      <c r="F900" s="129"/>
      <c r="G900" s="130"/>
      <c r="H900" s="150"/>
      <c r="I900" s="195" t="s">
        <v>578</v>
      </c>
      <c r="J900" s="196"/>
      <c r="K900" s="91" t="s">
        <v>989</v>
      </c>
      <c r="L900" s="92" t="s">
        <v>577</v>
      </c>
      <c r="M900" s="91"/>
      <c r="N900" s="110">
        <f>N901</f>
        <v>1500</v>
      </c>
    </row>
    <row r="901" spans="2:14" ht="52.5" customHeight="1" x14ac:dyDescent="0.2">
      <c r="B901" s="125"/>
      <c r="C901" s="126"/>
      <c r="D901" s="127"/>
      <c r="E901" s="128"/>
      <c r="F901" s="129"/>
      <c r="G901" s="130"/>
      <c r="H901" s="150"/>
      <c r="I901" s="195" t="s">
        <v>817</v>
      </c>
      <c r="J901" s="196"/>
      <c r="K901" s="91" t="s">
        <v>989</v>
      </c>
      <c r="L901" s="93">
        <v>1310101010</v>
      </c>
      <c r="M901" s="91"/>
      <c r="N901" s="110">
        <f>N902</f>
        <v>1500</v>
      </c>
    </row>
    <row r="902" spans="2:14" ht="31.5" customHeight="1" x14ac:dyDescent="0.2">
      <c r="B902" s="125"/>
      <c r="C902" s="126"/>
      <c r="D902" s="127"/>
      <c r="E902" s="128"/>
      <c r="F902" s="129"/>
      <c r="G902" s="130"/>
      <c r="H902" s="150"/>
      <c r="I902" s="195" t="s">
        <v>902</v>
      </c>
      <c r="J902" s="196"/>
      <c r="K902" s="91" t="s">
        <v>989</v>
      </c>
      <c r="L902" s="88">
        <v>1310101010</v>
      </c>
      <c r="M902" s="91">
        <v>242</v>
      </c>
      <c r="N902" s="110">
        <v>1500</v>
      </c>
    </row>
    <row r="903" spans="2:14" ht="20.25" customHeight="1" x14ac:dyDescent="0.2">
      <c r="B903" s="275" t="s">
        <v>1045</v>
      </c>
      <c r="C903" s="276"/>
      <c r="D903" s="276"/>
      <c r="E903" s="276"/>
      <c r="F903" s="276"/>
      <c r="G903" s="276"/>
      <c r="H903" s="276"/>
      <c r="I903" s="276"/>
      <c r="J903" s="277"/>
      <c r="K903" s="94" t="s">
        <v>1046</v>
      </c>
      <c r="L903" s="94"/>
      <c r="M903" s="94"/>
      <c r="N903" s="106">
        <f>N904+N1009</f>
        <v>244652.3</v>
      </c>
    </row>
    <row r="904" spans="2:14" ht="21.75" customHeight="1" x14ac:dyDescent="0.2">
      <c r="B904" s="98"/>
      <c r="C904" s="233" t="s">
        <v>1047</v>
      </c>
      <c r="D904" s="234"/>
      <c r="E904" s="234"/>
      <c r="F904" s="234"/>
      <c r="G904" s="234"/>
      <c r="H904" s="234"/>
      <c r="I904" s="234"/>
      <c r="J904" s="235"/>
      <c r="K904" s="87" t="s">
        <v>1048</v>
      </c>
      <c r="L904" s="87"/>
      <c r="M904" s="87"/>
      <c r="N904" s="107">
        <f>N905+N910+N993+N998+N988</f>
        <v>227652.3</v>
      </c>
    </row>
    <row r="905" spans="2:14" ht="33.75" customHeight="1" x14ac:dyDescent="0.2">
      <c r="B905" s="98"/>
      <c r="C905" s="157"/>
      <c r="D905" s="236" t="s">
        <v>990</v>
      </c>
      <c r="E905" s="237"/>
      <c r="F905" s="237"/>
      <c r="G905" s="237"/>
      <c r="H905" s="237"/>
      <c r="I905" s="237"/>
      <c r="J905" s="238"/>
      <c r="K905" s="88" t="s">
        <v>1048</v>
      </c>
      <c r="L905" s="88" t="s">
        <v>991</v>
      </c>
      <c r="M905" s="88"/>
      <c r="N905" s="108">
        <f>N906</f>
        <v>150</v>
      </c>
    </row>
    <row r="906" spans="2:14" ht="34.5" customHeight="1" x14ac:dyDescent="0.2">
      <c r="B906" s="98"/>
      <c r="C906" s="157"/>
      <c r="D906" s="162"/>
      <c r="E906" s="278" t="s">
        <v>992</v>
      </c>
      <c r="F906" s="279"/>
      <c r="G906" s="279"/>
      <c r="H906" s="279"/>
      <c r="I906" s="279"/>
      <c r="J906" s="280"/>
      <c r="K906" s="92" t="s">
        <v>1048</v>
      </c>
      <c r="L906" s="92" t="s">
        <v>993</v>
      </c>
      <c r="M906" s="92"/>
      <c r="N906" s="111">
        <f>N907</f>
        <v>150</v>
      </c>
    </row>
    <row r="907" spans="2:14" ht="34.5" customHeight="1" x14ac:dyDescent="0.2">
      <c r="B907" s="98"/>
      <c r="C907" s="157"/>
      <c r="D907" s="162"/>
      <c r="E907" s="160"/>
      <c r="F907" s="281" t="s">
        <v>761</v>
      </c>
      <c r="G907" s="282"/>
      <c r="H907" s="282"/>
      <c r="I907" s="282"/>
      <c r="J907" s="283"/>
      <c r="K907" s="93" t="s">
        <v>1048</v>
      </c>
      <c r="L907" s="93" t="s">
        <v>994</v>
      </c>
      <c r="M907" s="93"/>
      <c r="N907" s="112">
        <f>N908</f>
        <v>150</v>
      </c>
    </row>
    <row r="908" spans="2:14" ht="24" customHeight="1" x14ac:dyDescent="0.2">
      <c r="B908" s="98"/>
      <c r="C908" s="157"/>
      <c r="D908" s="162"/>
      <c r="E908" s="160"/>
      <c r="F908" s="89"/>
      <c r="G908" s="239" t="s">
        <v>995</v>
      </c>
      <c r="H908" s="240"/>
      <c r="I908" s="240"/>
      <c r="J908" s="241"/>
      <c r="K908" s="90" t="s">
        <v>1048</v>
      </c>
      <c r="L908" s="90" t="s">
        <v>996</v>
      </c>
      <c r="M908" s="90"/>
      <c r="N908" s="109">
        <f>N909</f>
        <v>150</v>
      </c>
    </row>
    <row r="909" spans="2:14" ht="25.5" customHeight="1" x14ac:dyDescent="0.2">
      <c r="B909" s="98"/>
      <c r="C909" s="157"/>
      <c r="D909" s="162"/>
      <c r="E909" s="160"/>
      <c r="F909" s="89"/>
      <c r="G909" s="158"/>
      <c r="H909" s="218" t="s">
        <v>872</v>
      </c>
      <c r="I909" s="195"/>
      <c r="J909" s="196"/>
      <c r="K909" s="91" t="s">
        <v>1048</v>
      </c>
      <c r="L909" s="91" t="s">
        <v>996</v>
      </c>
      <c r="M909" s="91" t="s">
        <v>873</v>
      </c>
      <c r="N909" s="110">
        <v>150</v>
      </c>
    </row>
    <row r="910" spans="2:14" ht="33.75" customHeight="1" x14ac:dyDescent="0.2">
      <c r="B910" s="98"/>
      <c r="C910" s="157"/>
      <c r="D910" s="236" t="s">
        <v>1049</v>
      </c>
      <c r="E910" s="237"/>
      <c r="F910" s="237"/>
      <c r="G910" s="237"/>
      <c r="H910" s="237"/>
      <c r="I910" s="237"/>
      <c r="J910" s="238"/>
      <c r="K910" s="88" t="s">
        <v>1048</v>
      </c>
      <c r="L910" s="88" t="s">
        <v>1050</v>
      </c>
      <c r="M910" s="88"/>
      <c r="N910" s="108">
        <f>N911+N922+N933+N971+N983</f>
        <v>227152.3</v>
      </c>
    </row>
    <row r="911" spans="2:14" ht="33" customHeight="1" x14ac:dyDescent="0.2">
      <c r="B911" s="98"/>
      <c r="C911" s="157"/>
      <c r="D911" s="162"/>
      <c r="E911" s="203" t="s">
        <v>1051</v>
      </c>
      <c r="F911" s="203"/>
      <c r="G911" s="203"/>
      <c r="H911" s="203"/>
      <c r="I911" s="203"/>
      <c r="J911" s="203"/>
      <c r="K911" s="92" t="s">
        <v>1048</v>
      </c>
      <c r="L911" s="92" t="s">
        <v>1052</v>
      </c>
      <c r="M911" s="92"/>
      <c r="N911" s="111">
        <f>N912</f>
        <v>14779.6</v>
      </c>
    </row>
    <row r="912" spans="2:14" ht="32.25" customHeight="1" thickBot="1" x14ac:dyDescent="0.25">
      <c r="B912" s="98"/>
      <c r="C912" s="157"/>
      <c r="D912" s="162"/>
      <c r="E912" s="160"/>
      <c r="F912" s="214" t="s">
        <v>1053</v>
      </c>
      <c r="G912" s="214"/>
      <c r="H912" s="214"/>
      <c r="I912" s="214"/>
      <c r="J912" s="214"/>
      <c r="K912" s="187" t="s">
        <v>1048</v>
      </c>
      <c r="L912" s="187" t="s">
        <v>1054</v>
      </c>
      <c r="M912" s="187"/>
      <c r="N912" s="188">
        <f>N913+N916+N918+N920</f>
        <v>14779.6</v>
      </c>
    </row>
    <row r="913" spans="2:14" ht="21.75" customHeight="1" x14ac:dyDescent="0.2">
      <c r="B913" s="98"/>
      <c r="C913" s="157"/>
      <c r="D913" s="162"/>
      <c r="E913" s="160"/>
      <c r="F913" s="89"/>
      <c r="G913" s="210" t="s">
        <v>1055</v>
      </c>
      <c r="H913" s="210"/>
      <c r="I913" s="210"/>
      <c r="J913" s="210"/>
      <c r="K913" s="134" t="s">
        <v>1048</v>
      </c>
      <c r="L913" s="134" t="s">
        <v>1056</v>
      </c>
      <c r="M913" s="134"/>
      <c r="N913" s="135">
        <f>SUM(N914:N915)</f>
        <v>12627.5</v>
      </c>
    </row>
    <row r="914" spans="2:14" ht="48" customHeight="1" x14ac:dyDescent="0.2">
      <c r="B914" s="98"/>
      <c r="C914" s="157"/>
      <c r="D914" s="162"/>
      <c r="E914" s="160"/>
      <c r="F914" s="89"/>
      <c r="G914" s="158"/>
      <c r="H914" s="198" t="s">
        <v>699</v>
      </c>
      <c r="I914" s="199"/>
      <c r="J914" s="200"/>
      <c r="K914" s="91" t="s">
        <v>1048</v>
      </c>
      <c r="L914" s="91" t="s">
        <v>1056</v>
      </c>
      <c r="M914" s="91" t="s">
        <v>700</v>
      </c>
      <c r="N914" s="110">
        <v>12227.5</v>
      </c>
    </row>
    <row r="915" spans="2:14" ht="21" customHeight="1" x14ac:dyDescent="0.2">
      <c r="B915" s="98"/>
      <c r="C915" s="157"/>
      <c r="D915" s="162"/>
      <c r="E915" s="160"/>
      <c r="F915" s="89"/>
      <c r="G915" s="158"/>
      <c r="H915" s="149"/>
      <c r="I915" s="195" t="s">
        <v>872</v>
      </c>
      <c r="J915" s="196"/>
      <c r="K915" s="91" t="s">
        <v>1048</v>
      </c>
      <c r="L915" s="91" t="s">
        <v>1056</v>
      </c>
      <c r="M915" s="91">
        <v>622</v>
      </c>
      <c r="N915" s="110">
        <v>400</v>
      </c>
    </row>
    <row r="916" spans="2:14" ht="31.5" customHeight="1" x14ac:dyDescent="0.2">
      <c r="B916" s="98"/>
      <c r="C916" s="157"/>
      <c r="D916" s="162"/>
      <c r="E916" s="160"/>
      <c r="F916" s="89"/>
      <c r="G916" s="209" t="s">
        <v>1057</v>
      </c>
      <c r="H916" s="209"/>
      <c r="I916" s="209"/>
      <c r="J916" s="209"/>
      <c r="K916" s="90" t="s">
        <v>1048</v>
      </c>
      <c r="L916" s="90" t="s">
        <v>1058</v>
      </c>
      <c r="M916" s="90"/>
      <c r="N916" s="109">
        <f>N917</f>
        <v>1583.7</v>
      </c>
    </row>
    <row r="917" spans="2:14" ht="46.5" customHeight="1" x14ac:dyDescent="0.2">
      <c r="B917" s="98"/>
      <c r="C917" s="157"/>
      <c r="D917" s="162"/>
      <c r="E917" s="160"/>
      <c r="F917" s="89"/>
      <c r="G917" s="158"/>
      <c r="H917" s="198" t="s">
        <v>699</v>
      </c>
      <c r="I917" s="199"/>
      <c r="J917" s="200"/>
      <c r="K917" s="91" t="s">
        <v>1048</v>
      </c>
      <c r="L917" s="91" t="s">
        <v>1058</v>
      </c>
      <c r="M917" s="91" t="s">
        <v>700</v>
      </c>
      <c r="N917" s="110">
        <v>1583.7</v>
      </c>
    </row>
    <row r="918" spans="2:14" ht="33.75" customHeight="1" x14ac:dyDescent="0.2">
      <c r="B918" s="98"/>
      <c r="C918" s="157"/>
      <c r="D918" s="162"/>
      <c r="E918" s="160"/>
      <c r="F918" s="89"/>
      <c r="G918" s="209" t="s">
        <v>1059</v>
      </c>
      <c r="H918" s="209"/>
      <c r="I918" s="209"/>
      <c r="J918" s="209"/>
      <c r="K918" s="90" t="s">
        <v>1048</v>
      </c>
      <c r="L918" s="90" t="s">
        <v>1060</v>
      </c>
      <c r="M918" s="90"/>
      <c r="N918" s="109">
        <f>N919</f>
        <v>452.5</v>
      </c>
    </row>
    <row r="919" spans="2:14" ht="52.5" customHeight="1" x14ac:dyDescent="0.2">
      <c r="B919" s="98"/>
      <c r="C919" s="157"/>
      <c r="D919" s="162"/>
      <c r="E919" s="160"/>
      <c r="F919" s="89"/>
      <c r="G919" s="158"/>
      <c r="H919" s="198" t="s">
        <v>699</v>
      </c>
      <c r="I919" s="199"/>
      <c r="J919" s="200"/>
      <c r="K919" s="91" t="s">
        <v>1048</v>
      </c>
      <c r="L919" s="91" t="s">
        <v>1060</v>
      </c>
      <c r="M919" s="91" t="s">
        <v>700</v>
      </c>
      <c r="N919" s="110">
        <v>452.5</v>
      </c>
    </row>
    <row r="920" spans="2:14" ht="34.5" customHeight="1" x14ac:dyDescent="0.2">
      <c r="B920" s="98"/>
      <c r="C920" s="157"/>
      <c r="D920" s="162"/>
      <c r="E920" s="160"/>
      <c r="F920" s="89"/>
      <c r="G920" s="209" t="s">
        <v>1061</v>
      </c>
      <c r="H920" s="209"/>
      <c r="I920" s="209"/>
      <c r="J920" s="209"/>
      <c r="K920" s="90" t="s">
        <v>1048</v>
      </c>
      <c r="L920" s="90" t="s">
        <v>1062</v>
      </c>
      <c r="M920" s="90"/>
      <c r="N920" s="109">
        <f>N921</f>
        <v>115.9</v>
      </c>
    </row>
    <row r="921" spans="2:14" ht="34.5" customHeight="1" x14ac:dyDescent="0.2">
      <c r="B921" s="98"/>
      <c r="C921" s="157"/>
      <c r="D921" s="162"/>
      <c r="E921" s="160"/>
      <c r="F921" s="89"/>
      <c r="G921" s="158"/>
      <c r="H921" s="198" t="s">
        <v>699</v>
      </c>
      <c r="I921" s="199"/>
      <c r="J921" s="200"/>
      <c r="K921" s="91" t="s">
        <v>1048</v>
      </c>
      <c r="L921" s="91" t="s">
        <v>1062</v>
      </c>
      <c r="M921" s="91" t="s">
        <v>700</v>
      </c>
      <c r="N921" s="110">
        <v>115.9</v>
      </c>
    </row>
    <row r="922" spans="2:14" ht="23.25" customHeight="1" x14ac:dyDescent="0.2">
      <c r="B922" s="98"/>
      <c r="C922" s="157"/>
      <c r="D922" s="162"/>
      <c r="E922" s="248" t="s">
        <v>1063</v>
      </c>
      <c r="F922" s="248"/>
      <c r="G922" s="248"/>
      <c r="H922" s="248"/>
      <c r="I922" s="248"/>
      <c r="J922" s="248"/>
      <c r="K922" s="92" t="s">
        <v>1048</v>
      </c>
      <c r="L922" s="92" t="s">
        <v>1064</v>
      </c>
      <c r="M922" s="92"/>
      <c r="N922" s="111">
        <f>N923</f>
        <v>61203.5</v>
      </c>
    </row>
    <row r="923" spans="2:14" ht="32.25" customHeight="1" x14ac:dyDescent="0.2">
      <c r="B923" s="98"/>
      <c r="C923" s="157"/>
      <c r="D923" s="162"/>
      <c r="E923" s="160"/>
      <c r="F923" s="242" t="s">
        <v>1065</v>
      </c>
      <c r="G923" s="242"/>
      <c r="H923" s="242"/>
      <c r="I923" s="242"/>
      <c r="J923" s="242"/>
      <c r="K923" s="132" t="s">
        <v>1048</v>
      </c>
      <c r="L923" s="132" t="s">
        <v>1066</v>
      </c>
      <c r="M923" s="132"/>
      <c r="N923" s="133">
        <f>N924+N926+N929+N931</f>
        <v>61203.5</v>
      </c>
    </row>
    <row r="924" spans="2:14" ht="19.5" customHeight="1" x14ac:dyDescent="0.2">
      <c r="B924" s="98"/>
      <c r="C924" s="157"/>
      <c r="D924" s="162"/>
      <c r="E924" s="160"/>
      <c r="F924" s="89"/>
      <c r="G924" s="205" t="s">
        <v>1067</v>
      </c>
      <c r="H924" s="205"/>
      <c r="I924" s="205"/>
      <c r="J924" s="205"/>
      <c r="K924" s="90" t="s">
        <v>1048</v>
      </c>
      <c r="L924" s="90" t="s">
        <v>1068</v>
      </c>
      <c r="M924" s="90"/>
      <c r="N924" s="109">
        <f>N925</f>
        <v>53326</v>
      </c>
    </row>
    <row r="925" spans="2:14" ht="48.75" customHeight="1" x14ac:dyDescent="0.2">
      <c r="B925" s="98"/>
      <c r="C925" s="157"/>
      <c r="D925" s="162"/>
      <c r="E925" s="160"/>
      <c r="F925" s="89"/>
      <c r="G925" s="158"/>
      <c r="H925" s="206" t="s">
        <v>788</v>
      </c>
      <c r="I925" s="207"/>
      <c r="J925" s="208"/>
      <c r="K925" s="138" t="s">
        <v>1048</v>
      </c>
      <c r="L925" s="138" t="s">
        <v>1068</v>
      </c>
      <c r="M925" s="138" t="s">
        <v>789</v>
      </c>
      <c r="N925" s="139">
        <v>53326</v>
      </c>
    </row>
    <row r="926" spans="2:14" ht="36.75" customHeight="1" x14ac:dyDescent="0.2">
      <c r="B926" s="98"/>
      <c r="C926" s="157"/>
      <c r="D926" s="162"/>
      <c r="E926" s="160"/>
      <c r="F926" s="89"/>
      <c r="G926" s="209" t="s">
        <v>1069</v>
      </c>
      <c r="H926" s="209"/>
      <c r="I926" s="209"/>
      <c r="J926" s="209"/>
      <c r="K926" s="90" t="s">
        <v>1048</v>
      </c>
      <c r="L926" s="90" t="s">
        <v>1070</v>
      </c>
      <c r="M926" s="90"/>
      <c r="N926" s="109">
        <f>SUM(N927:N928)</f>
        <v>5333.9</v>
      </c>
    </row>
    <row r="927" spans="2:14" ht="50.25" customHeight="1" x14ac:dyDescent="0.2">
      <c r="B927" s="98"/>
      <c r="C927" s="157"/>
      <c r="D927" s="162"/>
      <c r="E927" s="160"/>
      <c r="F927" s="89"/>
      <c r="G927" s="158"/>
      <c r="H927" s="198" t="s">
        <v>788</v>
      </c>
      <c r="I927" s="199"/>
      <c r="J927" s="200"/>
      <c r="K927" s="91" t="s">
        <v>1048</v>
      </c>
      <c r="L927" s="91" t="s">
        <v>1070</v>
      </c>
      <c r="M927" s="91" t="s">
        <v>789</v>
      </c>
      <c r="N927" s="110">
        <v>4735.8999999999996</v>
      </c>
    </row>
    <row r="928" spans="2:14" ht="17.25" customHeight="1" x14ac:dyDescent="0.2">
      <c r="B928" s="98"/>
      <c r="C928" s="157"/>
      <c r="D928" s="162"/>
      <c r="E928" s="160"/>
      <c r="F928" s="89"/>
      <c r="G928" s="146"/>
      <c r="H928" s="150"/>
      <c r="I928" s="195" t="s">
        <v>210</v>
      </c>
      <c r="J928" s="196"/>
      <c r="K928" s="91" t="s">
        <v>1048</v>
      </c>
      <c r="L928" s="91" t="s">
        <v>1070</v>
      </c>
      <c r="M928" s="91">
        <v>612</v>
      </c>
      <c r="N928" s="110">
        <v>598</v>
      </c>
    </row>
    <row r="929" spans="2:14" ht="33.75" customHeight="1" x14ac:dyDescent="0.2">
      <c r="B929" s="98"/>
      <c r="C929" s="157"/>
      <c r="D929" s="162"/>
      <c r="E929" s="160"/>
      <c r="F929" s="89"/>
      <c r="G929" s="239" t="s">
        <v>1059</v>
      </c>
      <c r="H929" s="240"/>
      <c r="I929" s="240"/>
      <c r="J929" s="241"/>
      <c r="K929" s="90" t="s">
        <v>1048</v>
      </c>
      <c r="L929" s="90" t="s">
        <v>1071</v>
      </c>
      <c r="M929" s="90"/>
      <c r="N929" s="109">
        <f>N930</f>
        <v>2024.7</v>
      </c>
    </row>
    <row r="930" spans="2:14" ht="52.5" customHeight="1" x14ac:dyDescent="0.2">
      <c r="B930" s="98"/>
      <c r="C930" s="157"/>
      <c r="D930" s="162"/>
      <c r="E930" s="160"/>
      <c r="F930" s="89"/>
      <c r="G930" s="158"/>
      <c r="H930" s="198" t="s">
        <v>788</v>
      </c>
      <c r="I930" s="199"/>
      <c r="J930" s="200"/>
      <c r="K930" s="91" t="s">
        <v>1048</v>
      </c>
      <c r="L930" s="91" t="s">
        <v>1071</v>
      </c>
      <c r="M930" s="91" t="s">
        <v>789</v>
      </c>
      <c r="N930" s="110">
        <v>2024.7</v>
      </c>
    </row>
    <row r="931" spans="2:14" ht="33" customHeight="1" x14ac:dyDescent="0.2">
      <c r="B931" s="98"/>
      <c r="C931" s="157"/>
      <c r="D931" s="162"/>
      <c r="E931" s="160"/>
      <c r="F931" s="89"/>
      <c r="G931" s="209" t="s">
        <v>1061</v>
      </c>
      <c r="H931" s="209"/>
      <c r="I931" s="209"/>
      <c r="J931" s="209"/>
      <c r="K931" s="90" t="s">
        <v>1048</v>
      </c>
      <c r="L931" s="90" t="s">
        <v>1072</v>
      </c>
      <c r="M931" s="90"/>
      <c r="N931" s="109">
        <f>N932</f>
        <v>518.9</v>
      </c>
    </row>
    <row r="932" spans="2:14" ht="51" customHeight="1" x14ac:dyDescent="0.2">
      <c r="B932" s="98"/>
      <c r="C932" s="157"/>
      <c r="D932" s="162"/>
      <c r="E932" s="160"/>
      <c r="F932" s="89"/>
      <c r="G932" s="158"/>
      <c r="H932" s="198" t="s">
        <v>788</v>
      </c>
      <c r="I932" s="199"/>
      <c r="J932" s="200"/>
      <c r="K932" s="91" t="s">
        <v>1048</v>
      </c>
      <c r="L932" s="91" t="s">
        <v>1072</v>
      </c>
      <c r="M932" s="91" t="s">
        <v>789</v>
      </c>
      <c r="N932" s="110">
        <v>518.9</v>
      </c>
    </row>
    <row r="933" spans="2:14" ht="36.75" customHeight="1" x14ac:dyDescent="0.2">
      <c r="B933" s="98"/>
      <c r="C933" s="157"/>
      <c r="D933" s="162"/>
      <c r="E933" s="203" t="s">
        <v>1073</v>
      </c>
      <c r="F933" s="203"/>
      <c r="G933" s="203"/>
      <c r="H933" s="203"/>
      <c r="I933" s="203"/>
      <c r="J933" s="203"/>
      <c r="K933" s="92" t="s">
        <v>1048</v>
      </c>
      <c r="L933" s="92" t="s">
        <v>1074</v>
      </c>
      <c r="M933" s="92"/>
      <c r="N933" s="111">
        <f>N934</f>
        <v>122464.2</v>
      </c>
    </row>
    <row r="934" spans="2:14" ht="51" customHeight="1" x14ac:dyDescent="0.2">
      <c r="B934" s="98"/>
      <c r="C934" s="157"/>
      <c r="D934" s="162"/>
      <c r="E934" s="160"/>
      <c r="F934" s="204" t="s">
        <v>1075</v>
      </c>
      <c r="G934" s="204"/>
      <c r="H934" s="204"/>
      <c r="I934" s="204"/>
      <c r="J934" s="204"/>
      <c r="K934" s="93" t="s">
        <v>1048</v>
      </c>
      <c r="L934" s="93" t="s">
        <v>1076</v>
      </c>
      <c r="M934" s="93"/>
      <c r="N934" s="112">
        <f>N935+N937+N939+N941+N943+N945+N947+N949+N951+N953+N955+N957+N959+N961+N963+N965+N967+N969</f>
        <v>122464.2</v>
      </c>
    </row>
    <row r="935" spans="2:14" ht="24" customHeight="1" x14ac:dyDescent="0.2">
      <c r="B935" s="98"/>
      <c r="C935" s="157"/>
      <c r="D935" s="162"/>
      <c r="E935" s="160"/>
      <c r="F935" s="89"/>
      <c r="G935" s="209" t="s">
        <v>1077</v>
      </c>
      <c r="H935" s="209"/>
      <c r="I935" s="209"/>
      <c r="J935" s="209"/>
      <c r="K935" s="90" t="s">
        <v>1048</v>
      </c>
      <c r="L935" s="90" t="s">
        <v>1078</v>
      </c>
      <c r="M935" s="90"/>
      <c r="N935" s="109">
        <f>N936</f>
        <v>67602.8</v>
      </c>
    </row>
    <row r="936" spans="2:14" ht="52.5" customHeight="1" x14ac:dyDescent="0.2">
      <c r="B936" s="98"/>
      <c r="C936" s="157"/>
      <c r="D936" s="162"/>
      <c r="E936" s="160"/>
      <c r="F936" s="89"/>
      <c r="G936" s="158"/>
      <c r="H936" s="198" t="s">
        <v>788</v>
      </c>
      <c r="I936" s="199"/>
      <c r="J936" s="200"/>
      <c r="K936" s="91" t="s">
        <v>1048</v>
      </c>
      <c r="L936" s="91" t="s">
        <v>1078</v>
      </c>
      <c r="M936" s="91" t="s">
        <v>789</v>
      </c>
      <c r="N936" s="110">
        <v>67602.8</v>
      </c>
    </row>
    <row r="937" spans="2:14" ht="33.75" customHeight="1" x14ac:dyDescent="0.2">
      <c r="B937" s="98"/>
      <c r="C937" s="157"/>
      <c r="D937" s="162"/>
      <c r="E937" s="160"/>
      <c r="F937" s="89"/>
      <c r="G937" s="209" t="s">
        <v>1079</v>
      </c>
      <c r="H937" s="209"/>
      <c r="I937" s="209"/>
      <c r="J937" s="209"/>
      <c r="K937" s="90" t="s">
        <v>1048</v>
      </c>
      <c r="L937" s="90" t="s">
        <v>1080</v>
      </c>
      <c r="M937" s="90"/>
      <c r="N937" s="109">
        <f>N938</f>
        <v>22845.8</v>
      </c>
    </row>
    <row r="938" spans="2:14" ht="46.5" customHeight="1" x14ac:dyDescent="0.2">
      <c r="B938" s="98"/>
      <c r="C938" s="157"/>
      <c r="D938" s="162"/>
      <c r="E938" s="160"/>
      <c r="F938" s="89"/>
      <c r="G938" s="158"/>
      <c r="H938" s="198" t="s">
        <v>788</v>
      </c>
      <c r="I938" s="199"/>
      <c r="J938" s="200"/>
      <c r="K938" s="91" t="s">
        <v>1048</v>
      </c>
      <c r="L938" s="91" t="s">
        <v>1080</v>
      </c>
      <c r="M938" s="91" t="s">
        <v>789</v>
      </c>
      <c r="N938" s="110">
        <v>22845.8</v>
      </c>
    </row>
    <row r="939" spans="2:14" ht="31.5" customHeight="1" x14ac:dyDescent="0.2">
      <c r="B939" s="98"/>
      <c r="C939" s="157"/>
      <c r="D939" s="162"/>
      <c r="E939" s="160"/>
      <c r="F939" s="89"/>
      <c r="G939" s="209" t="s">
        <v>1081</v>
      </c>
      <c r="H939" s="209"/>
      <c r="I939" s="209"/>
      <c r="J939" s="209"/>
      <c r="K939" s="90" t="s">
        <v>1048</v>
      </c>
      <c r="L939" s="90" t="s">
        <v>1082</v>
      </c>
      <c r="M939" s="90"/>
      <c r="N939" s="109">
        <f>N940</f>
        <v>9202</v>
      </c>
    </row>
    <row r="940" spans="2:14" ht="49.5" customHeight="1" x14ac:dyDescent="0.2">
      <c r="B940" s="98"/>
      <c r="C940" s="157"/>
      <c r="D940" s="162"/>
      <c r="E940" s="160"/>
      <c r="F940" s="89"/>
      <c r="G940" s="158"/>
      <c r="H940" s="198" t="s">
        <v>788</v>
      </c>
      <c r="I940" s="199"/>
      <c r="J940" s="200"/>
      <c r="K940" s="91" t="s">
        <v>1048</v>
      </c>
      <c r="L940" s="91" t="s">
        <v>1082</v>
      </c>
      <c r="M940" s="91" t="s">
        <v>789</v>
      </c>
      <c r="N940" s="110">
        <v>9202</v>
      </c>
    </row>
    <row r="941" spans="2:14" ht="35.25" customHeight="1" thickBot="1" x14ac:dyDescent="0.25">
      <c r="B941" s="98"/>
      <c r="C941" s="157"/>
      <c r="D941" s="162"/>
      <c r="E941" s="160"/>
      <c r="F941" s="89"/>
      <c r="G941" s="221" t="s">
        <v>402</v>
      </c>
      <c r="H941" s="221"/>
      <c r="I941" s="221"/>
      <c r="J941" s="221"/>
      <c r="K941" s="181" t="s">
        <v>1048</v>
      </c>
      <c r="L941" s="181" t="s">
        <v>403</v>
      </c>
      <c r="M941" s="181"/>
      <c r="N941" s="182">
        <f>N942</f>
        <v>1392</v>
      </c>
    </row>
    <row r="942" spans="2:14" ht="50.25" customHeight="1" x14ac:dyDescent="0.2">
      <c r="B942" s="98"/>
      <c r="C942" s="157"/>
      <c r="D942" s="162"/>
      <c r="E942" s="160"/>
      <c r="F942" s="89"/>
      <c r="G942" s="158"/>
      <c r="H942" s="206" t="s">
        <v>788</v>
      </c>
      <c r="I942" s="207"/>
      <c r="J942" s="208"/>
      <c r="K942" s="138" t="s">
        <v>1048</v>
      </c>
      <c r="L942" s="138" t="s">
        <v>403</v>
      </c>
      <c r="M942" s="138" t="s">
        <v>789</v>
      </c>
      <c r="N942" s="139">
        <v>1392</v>
      </c>
    </row>
    <row r="943" spans="2:14" ht="34.5" customHeight="1" x14ac:dyDescent="0.2">
      <c r="B943" s="98"/>
      <c r="C943" s="157"/>
      <c r="D943" s="162"/>
      <c r="E943" s="160"/>
      <c r="F943" s="89"/>
      <c r="G943" s="209" t="s">
        <v>404</v>
      </c>
      <c r="H943" s="209"/>
      <c r="I943" s="209"/>
      <c r="J943" s="209"/>
      <c r="K943" s="90" t="s">
        <v>1048</v>
      </c>
      <c r="L943" s="90" t="s">
        <v>405</v>
      </c>
      <c r="M943" s="90"/>
      <c r="N943" s="109">
        <f>N944</f>
        <v>2000</v>
      </c>
    </row>
    <row r="944" spans="2:14" ht="51" customHeight="1" x14ac:dyDescent="0.2">
      <c r="B944" s="98"/>
      <c r="C944" s="157"/>
      <c r="D944" s="162"/>
      <c r="E944" s="160"/>
      <c r="F944" s="89"/>
      <c r="G944" s="158"/>
      <c r="H944" s="198" t="s">
        <v>788</v>
      </c>
      <c r="I944" s="199"/>
      <c r="J944" s="200"/>
      <c r="K944" s="91" t="s">
        <v>1048</v>
      </c>
      <c r="L944" s="91" t="s">
        <v>405</v>
      </c>
      <c r="M944" s="91" t="s">
        <v>789</v>
      </c>
      <c r="N944" s="110">
        <v>2000</v>
      </c>
    </row>
    <row r="945" spans="2:14" ht="35.25" customHeight="1" x14ac:dyDescent="0.2">
      <c r="B945" s="98"/>
      <c r="C945" s="157"/>
      <c r="D945" s="162"/>
      <c r="E945" s="160"/>
      <c r="F945" s="89"/>
      <c r="G945" s="209" t="s">
        <v>406</v>
      </c>
      <c r="H945" s="209"/>
      <c r="I945" s="209"/>
      <c r="J945" s="209"/>
      <c r="K945" s="90" t="s">
        <v>1048</v>
      </c>
      <c r="L945" s="90" t="s">
        <v>407</v>
      </c>
      <c r="M945" s="90"/>
      <c r="N945" s="109">
        <f>N946</f>
        <v>173.4</v>
      </c>
    </row>
    <row r="946" spans="2:14" ht="53.25" customHeight="1" x14ac:dyDescent="0.2">
      <c r="B946" s="98"/>
      <c r="C946" s="157"/>
      <c r="D946" s="162"/>
      <c r="E946" s="160"/>
      <c r="F946" s="89"/>
      <c r="G946" s="158"/>
      <c r="H946" s="198" t="s">
        <v>788</v>
      </c>
      <c r="I946" s="199"/>
      <c r="J946" s="200"/>
      <c r="K946" s="91" t="s">
        <v>1048</v>
      </c>
      <c r="L946" s="91" t="s">
        <v>407</v>
      </c>
      <c r="M946" s="91" t="s">
        <v>789</v>
      </c>
      <c r="N946" s="110">
        <v>173.4</v>
      </c>
    </row>
    <row r="947" spans="2:14" ht="33.75" customHeight="1" x14ac:dyDescent="0.2">
      <c r="B947" s="98"/>
      <c r="C947" s="157"/>
      <c r="D947" s="162"/>
      <c r="E947" s="160"/>
      <c r="F947" s="89"/>
      <c r="G947" s="209" t="s">
        <v>408</v>
      </c>
      <c r="H947" s="209"/>
      <c r="I947" s="209"/>
      <c r="J947" s="209"/>
      <c r="K947" s="90" t="s">
        <v>1048</v>
      </c>
      <c r="L947" s="90" t="s">
        <v>409</v>
      </c>
      <c r="M947" s="90"/>
      <c r="N947" s="109">
        <f>N948</f>
        <v>800</v>
      </c>
    </row>
    <row r="948" spans="2:14" ht="34.5" customHeight="1" x14ac:dyDescent="0.2">
      <c r="B948" s="98"/>
      <c r="C948" s="157"/>
      <c r="D948" s="162"/>
      <c r="E948" s="160"/>
      <c r="F948" s="89"/>
      <c r="G948" s="158"/>
      <c r="H948" s="198" t="s">
        <v>788</v>
      </c>
      <c r="I948" s="199"/>
      <c r="J948" s="200"/>
      <c r="K948" s="91" t="s">
        <v>1048</v>
      </c>
      <c r="L948" s="91" t="s">
        <v>409</v>
      </c>
      <c r="M948" s="91" t="s">
        <v>789</v>
      </c>
      <c r="N948" s="110">
        <v>800</v>
      </c>
    </row>
    <row r="949" spans="2:14" ht="36" customHeight="1" x14ac:dyDescent="0.2">
      <c r="B949" s="98"/>
      <c r="C949" s="157"/>
      <c r="D949" s="162"/>
      <c r="E949" s="160"/>
      <c r="F949" s="89"/>
      <c r="G949" s="205" t="s">
        <v>410</v>
      </c>
      <c r="H949" s="205"/>
      <c r="I949" s="205"/>
      <c r="J949" s="205"/>
      <c r="K949" s="90" t="s">
        <v>1048</v>
      </c>
      <c r="L949" s="90" t="s">
        <v>411</v>
      </c>
      <c r="M949" s="90"/>
      <c r="N949" s="109">
        <f>N950</f>
        <v>2316.4</v>
      </c>
    </row>
    <row r="950" spans="2:14" ht="48.75" customHeight="1" x14ac:dyDescent="0.2">
      <c r="B950" s="98"/>
      <c r="C950" s="157"/>
      <c r="D950" s="162"/>
      <c r="E950" s="160"/>
      <c r="F950" s="89"/>
      <c r="G950" s="158"/>
      <c r="H950" s="206" t="s">
        <v>788</v>
      </c>
      <c r="I950" s="207"/>
      <c r="J950" s="208"/>
      <c r="K950" s="138" t="s">
        <v>1048</v>
      </c>
      <c r="L950" s="138" t="s">
        <v>411</v>
      </c>
      <c r="M950" s="138" t="s">
        <v>789</v>
      </c>
      <c r="N950" s="139">
        <v>2316.4</v>
      </c>
    </row>
    <row r="951" spans="2:14" ht="34.5" customHeight="1" x14ac:dyDescent="0.2">
      <c r="B951" s="98"/>
      <c r="C951" s="157"/>
      <c r="D951" s="162"/>
      <c r="E951" s="160"/>
      <c r="F951" s="89"/>
      <c r="G951" s="205" t="s">
        <v>412</v>
      </c>
      <c r="H951" s="205"/>
      <c r="I951" s="205"/>
      <c r="J951" s="205"/>
      <c r="K951" s="90" t="s">
        <v>1048</v>
      </c>
      <c r="L951" s="90" t="s">
        <v>413</v>
      </c>
      <c r="M951" s="90"/>
      <c r="N951" s="109">
        <f>N952</f>
        <v>2293</v>
      </c>
    </row>
    <row r="952" spans="2:14" ht="48" customHeight="1" x14ac:dyDescent="0.2">
      <c r="B952" s="98"/>
      <c r="C952" s="157"/>
      <c r="D952" s="162"/>
      <c r="E952" s="160"/>
      <c r="F952" s="89"/>
      <c r="G952" s="158"/>
      <c r="H952" s="206" t="s">
        <v>788</v>
      </c>
      <c r="I952" s="207"/>
      <c r="J952" s="208"/>
      <c r="K952" s="138" t="s">
        <v>1048</v>
      </c>
      <c r="L952" s="138" t="s">
        <v>413</v>
      </c>
      <c r="M952" s="138" t="s">
        <v>789</v>
      </c>
      <c r="N952" s="139">
        <v>2293</v>
      </c>
    </row>
    <row r="953" spans="2:14" ht="30.75" customHeight="1" x14ac:dyDescent="0.2">
      <c r="B953" s="98"/>
      <c r="C953" s="157"/>
      <c r="D953" s="162"/>
      <c r="E953" s="160"/>
      <c r="F953" s="89"/>
      <c r="G953" s="209" t="s">
        <v>414</v>
      </c>
      <c r="H953" s="209"/>
      <c r="I953" s="209"/>
      <c r="J953" s="209"/>
      <c r="K953" s="90" t="s">
        <v>1048</v>
      </c>
      <c r="L953" s="90" t="s">
        <v>415</v>
      </c>
      <c r="M953" s="90"/>
      <c r="N953" s="109">
        <f>N954</f>
        <v>573</v>
      </c>
    </row>
    <row r="954" spans="2:14" ht="46.5" customHeight="1" x14ac:dyDescent="0.2">
      <c r="B954" s="98"/>
      <c r="C954" s="157"/>
      <c r="D954" s="162"/>
      <c r="E954" s="160"/>
      <c r="F954" s="89"/>
      <c r="G954" s="158"/>
      <c r="H954" s="198" t="s">
        <v>788</v>
      </c>
      <c r="I954" s="199"/>
      <c r="J954" s="200"/>
      <c r="K954" s="91" t="s">
        <v>1048</v>
      </c>
      <c r="L954" s="91" t="s">
        <v>415</v>
      </c>
      <c r="M954" s="91" t="s">
        <v>789</v>
      </c>
      <c r="N954" s="110">
        <v>573</v>
      </c>
    </row>
    <row r="955" spans="2:14" ht="32.25" customHeight="1" x14ac:dyDescent="0.2">
      <c r="B955" s="98"/>
      <c r="C955" s="157"/>
      <c r="D955" s="162"/>
      <c r="E955" s="160"/>
      <c r="F955" s="89"/>
      <c r="G955" s="209" t="s">
        <v>416</v>
      </c>
      <c r="H955" s="209"/>
      <c r="I955" s="209"/>
      <c r="J955" s="209"/>
      <c r="K955" s="90" t="s">
        <v>1048</v>
      </c>
      <c r="L955" s="90" t="s">
        <v>417</v>
      </c>
      <c r="M955" s="90"/>
      <c r="N955" s="109">
        <f>N956</f>
        <v>1607.8</v>
      </c>
    </row>
    <row r="956" spans="2:14" ht="47.25" customHeight="1" x14ac:dyDescent="0.2">
      <c r="B956" s="98"/>
      <c r="C956" s="157"/>
      <c r="D956" s="162"/>
      <c r="E956" s="160"/>
      <c r="F956" s="89"/>
      <c r="G956" s="158"/>
      <c r="H956" s="198" t="s">
        <v>788</v>
      </c>
      <c r="I956" s="199"/>
      <c r="J956" s="200"/>
      <c r="K956" s="91" t="s">
        <v>1048</v>
      </c>
      <c r="L956" s="91" t="s">
        <v>417</v>
      </c>
      <c r="M956" s="91" t="s">
        <v>789</v>
      </c>
      <c r="N956" s="110">
        <v>1607.8</v>
      </c>
    </row>
    <row r="957" spans="2:14" ht="33.75" customHeight="1" x14ac:dyDescent="0.2">
      <c r="B957" s="98"/>
      <c r="C957" s="157"/>
      <c r="D957" s="162"/>
      <c r="E957" s="160"/>
      <c r="F957" s="89"/>
      <c r="G957" s="209" t="s">
        <v>418</v>
      </c>
      <c r="H957" s="209"/>
      <c r="I957" s="209"/>
      <c r="J957" s="209"/>
      <c r="K957" s="90" t="s">
        <v>1048</v>
      </c>
      <c r="L957" s="90" t="s">
        <v>419</v>
      </c>
      <c r="M957" s="90"/>
      <c r="N957" s="109">
        <f>N958</f>
        <v>1488.9</v>
      </c>
    </row>
    <row r="958" spans="2:14" ht="56.25" customHeight="1" x14ac:dyDescent="0.2">
      <c r="B958" s="98"/>
      <c r="C958" s="157"/>
      <c r="D958" s="162"/>
      <c r="E958" s="160"/>
      <c r="F958" s="89"/>
      <c r="G958" s="158"/>
      <c r="H958" s="198" t="s">
        <v>788</v>
      </c>
      <c r="I958" s="199"/>
      <c r="J958" s="200"/>
      <c r="K958" s="91" t="s">
        <v>1048</v>
      </c>
      <c r="L958" s="91" t="s">
        <v>419</v>
      </c>
      <c r="M958" s="91" t="s">
        <v>789</v>
      </c>
      <c r="N958" s="110">
        <v>1488.9</v>
      </c>
    </row>
    <row r="959" spans="2:14" ht="36.75" customHeight="1" x14ac:dyDescent="0.2">
      <c r="B959" s="98"/>
      <c r="C959" s="157"/>
      <c r="D959" s="162"/>
      <c r="E959" s="160"/>
      <c r="F959" s="89"/>
      <c r="G959" s="209" t="s">
        <v>420</v>
      </c>
      <c r="H959" s="209"/>
      <c r="I959" s="209"/>
      <c r="J959" s="209"/>
      <c r="K959" s="90" t="s">
        <v>1048</v>
      </c>
      <c r="L959" s="90" t="s">
        <v>421</v>
      </c>
      <c r="M959" s="90"/>
      <c r="N959" s="109">
        <f>N960</f>
        <v>3789.5</v>
      </c>
    </row>
    <row r="960" spans="2:14" ht="49.5" customHeight="1" x14ac:dyDescent="0.2">
      <c r="B960" s="98"/>
      <c r="C960" s="157"/>
      <c r="D960" s="162"/>
      <c r="E960" s="160"/>
      <c r="F960" s="89"/>
      <c r="G960" s="158"/>
      <c r="H960" s="198" t="s">
        <v>788</v>
      </c>
      <c r="I960" s="199"/>
      <c r="J960" s="200"/>
      <c r="K960" s="91" t="s">
        <v>1048</v>
      </c>
      <c r="L960" s="91" t="s">
        <v>421</v>
      </c>
      <c r="M960" s="91" t="s">
        <v>789</v>
      </c>
      <c r="N960" s="110">
        <v>3789.5</v>
      </c>
    </row>
    <row r="961" spans="2:14" ht="33" customHeight="1" x14ac:dyDescent="0.2">
      <c r="B961" s="98"/>
      <c r="C961" s="157"/>
      <c r="D961" s="162"/>
      <c r="E961" s="160"/>
      <c r="F961" s="89"/>
      <c r="G961" s="209" t="s">
        <v>422</v>
      </c>
      <c r="H961" s="209"/>
      <c r="I961" s="209"/>
      <c r="J961" s="209"/>
      <c r="K961" s="90" t="s">
        <v>1048</v>
      </c>
      <c r="L961" s="90" t="s">
        <v>423</v>
      </c>
      <c r="M961" s="90"/>
      <c r="N961" s="109">
        <f>N962</f>
        <v>540</v>
      </c>
    </row>
    <row r="962" spans="2:14" ht="51.75" customHeight="1" x14ac:dyDescent="0.2">
      <c r="B962" s="98"/>
      <c r="C962" s="157"/>
      <c r="D962" s="162"/>
      <c r="E962" s="160"/>
      <c r="F962" s="89"/>
      <c r="G962" s="158"/>
      <c r="H962" s="198" t="s">
        <v>788</v>
      </c>
      <c r="I962" s="199"/>
      <c r="J962" s="200"/>
      <c r="K962" s="91" t="s">
        <v>1048</v>
      </c>
      <c r="L962" s="91" t="s">
        <v>423</v>
      </c>
      <c r="M962" s="91" t="s">
        <v>789</v>
      </c>
      <c r="N962" s="110">
        <v>540</v>
      </c>
    </row>
    <row r="963" spans="2:14" ht="35.25" customHeight="1" x14ac:dyDescent="0.2">
      <c r="B963" s="98"/>
      <c r="C963" s="157"/>
      <c r="D963" s="162"/>
      <c r="E963" s="160"/>
      <c r="F963" s="89"/>
      <c r="G963" s="209" t="s">
        <v>424</v>
      </c>
      <c r="H963" s="209"/>
      <c r="I963" s="209"/>
      <c r="J963" s="209"/>
      <c r="K963" s="90" t="s">
        <v>1048</v>
      </c>
      <c r="L963" s="90" t="s">
        <v>425</v>
      </c>
      <c r="M963" s="90"/>
      <c r="N963" s="109">
        <f>N964</f>
        <v>1242.8</v>
      </c>
    </row>
    <row r="964" spans="2:14" ht="50.25" customHeight="1" x14ac:dyDescent="0.2">
      <c r="B964" s="98"/>
      <c r="C964" s="157"/>
      <c r="D964" s="162"/>
      <c r="E964" s="160"/>
      <c r="F964" s="89"/>
      <c r="G964" s="158"/>
      <c r="H964" s="198" t="s">
        <v>788</v>
      </c>
      <c r="I964" s="199"/>
      <c r="J964" s="200"/>
      <c r="K964" s="91" t="s">
        <v>1048</v>
      </c>
      <c r="L964" s="91" t="s">
        <v>425</v>
      </c>
      <c r="M964" s="91" t="s">
        <v>789</v>
      </c>
      <c r="N964" s="110">
        <v>1242.8</v>
      </c>
    </row>
    <row r="965" spans="2:14" ht="35.25" customHeight="1" x14ac:dyDescent="0.2">
      <c r="B965" s="98"/>
      <c r="C965" s="157"/>
      <c r="D965" s="162"/>
      <c r="E965" s="160"/>
      <c r="F965" s="89"/>
      <c r="G965" s="209" t="s">
        <v>426</v>
      </c>
      <c r="H965" s="209"/>
      <c r="I965" s="209"/>
      <c r="J965" s="209"/>
      <c r="K965" s="90" t="s">
        <v>1048</v>
      </c>
      <c r="L965" s="90" t="s">
        <v>427</v>
      </c>
      <c r="M965" s="90"/>
      <c r="N965" s="109">
        <f>N966</f>
        <v>736</v>
      </c>
    </row>
    <row r="966" spans="2:14" ht="50.25" customHeight="1" x14ac:dyDescent="0.2">
      <c r="B966" s="98"/>
      <c r="C966" s="157"/>
      <c r="D966" s="162"/>
      <c r="E966" s="160"/>
      <c r="F966" s="89"/>
      <c r="G966" s="158"/>
      <c r="H966" s="198" t="s">
        <v>788</v>
      </c>
      <c r="I966" s="199"/>
      <c r="J966" s="200"/>
      <c r="K966" s="91" t="s">
        <v>1048</v>
      </c>
      <c r="L966" s="91" t="s">
        <v>427</v>
      </c>
      <c r="M966" s="91" t="s">
        <v>789</v>
      </c>
      <c r="N966" s="110">
        <v>736</v>
      </c>
    </row>
    <row r="967" spans="2:14" ht="33.75" customHeight="1" thickBot="1" x14ac:dyDescent="0.25">
      <c r="B967" s="98"/>
      <c r="C967" s="157"/>
      <c r="D967" s="162"/>
      <c r="E967" s="160"/>
      <c r="F967" s="89"/>
      <c r="G967" s="221" t="s">
        <v>1059</v>
      </c>
      <c r="H967" s="221"/>
      <c r="I967" s="221"/>
      <c r="J967" s="221"/>
      <c r="K967" s="181" t="s">
        <v>1048</v>
      </c>
      <c r="L967" s="181" t="s">
        <v>428</v>
      </c>
      <c r="M967" s="181"/>
      <c r="N967" s="182">
        <f>N968</f>
        <v>3073.3</v>
      </c>
    </row>
    <row r="968" spans="2:14" ht="49.5" customHeight="1" x14ac:dyDescent="0.2">
      <c r="B968" s="98"/>
      <c r="C968" s="157"/>
      <c r="D968" s="162"/>
      <c r="E968" s="160"/>
      <c r="F968" s="89"/>
      <c r="G968" s="158"/>
      <c r="H968" s="206" t="s">
        <v>788</v>
      </c>
      <c r="I968" s="207"/>
      <c r="J968" s="208"/>
      <c r="K968" s="138" t="s">
        <v>1048</v>
      </c>
      <c r="L968" s="138" t="s">
        <v>428</v>
      </c>
      <c r="M968" s="138" t="s">
        <v>789</v>
      </c>
      <c r="N968" s="139">
        <v>3073.3</v>
      </c>
    </row>
    <row r="969" spans="2:14" ht="34.5" customHeight="1" x14ac:dyDescent="0.2">
      <c r="B969" s="98"/>
      <c r="C969" s="157"/>
      <c r="D969" s="162"/>
      <c r="E969" s="160"/>
      <c r="F969" s="89"/>
      <c r="G969" s="209" t="s">
        <v>1061</v>
      </c>
      <c r="H969" s="209"/>
      <c r="I969" s="209"/>
      <c r="J969" s="209"/>
      <c r="K969" s="90" t="s">
        <v>1048</v>
      </c>
      <c r="L969" s="90" t="s">
        <v>429</v>
      </c>
      <c r="M969" s="90"/>
      <c r="N969" s="109">
        <f>N970</f>
        <v>787.5</v>
      </c>
    </row>
    <row r="970" spans="2:14" ht="47.25" customHeight="1" x14ac:dyDescent="0.2">
      <c r="B970" s="98"/>
      <c r="C970" s="157"/>
      <c r="D970" s="162"/>
      <c r="E970" s="160"/>
      <c r="F970" s="89"/>
      <c r="G970" s="158"/>
      <c r="H970" s="198" t="s">
        <v>788</v>
      </c>
      <c r="I970" s="199"/>
      <c r="J970" s="200"/>
      <c r="K970" s="91" t="s">
        <v>1048</v>
      </c>
      <c r="L970" s="91" t="s">
        <v>429</v>
      </c>
      <c r="M970" s="91" t="s">
        <v>789</v>
      </c>
      <c r="N970" s="110">
        <v>787.5</v>
      </c>
    </row>
    <row r="971" spans="2:14" ht="23.25" customHeight="1" x14ac:dyDescent="0.2">
      <c r="B971" s="98"/>
      <c r="C971" s="157"/>
      <c r="D971" s="162"/>
      <c r="E971" s="203" t="s">
        <v>430</v>
      </c>
      <c r="F971" s="203"/>
      <c r="G971" s="203"/>
      <c r="H971" s="203"/>
      <c r="I971" s="203"/>
      <c r="J971" s="203"/>
      <c r="K971" s="92" t="s">
        <v>1048</v>
      </c>
      <c r="L971" s="92" t="s">
        <v>431</v>
      </c>
      <c r="M971" s="92"/>
      <c r="N971" s="111">
        <f>N972</f>
        <v>27705.000000000004</v>
      </c>
    </row>
    <row r="972" spans="2:14" ht="33" customHeight="1" x14ac:dyDescent="0.2">
      <c r="B972" s="98"/>
      <c r="C972" s="157"/>
      <c r="D972" s="162"/>
      <c r="E972" s="160"/>
      <c r="F972" s="204" t="s">
        <v>432</v>
      </c>
      <c r="G972" s="204"/>
      <c r="H972" s="204"/>
      <c r="I972" s="204"/>
      <c r="J972" s="204"/>
      <c r="K972" s="93" t="s">
        <v>1048</v>
      </c>
      <c r="L972" s="93" t="s">
        <v>433</v>
      </c>
      <c r="M972" s="93"/>
      <c r="N972" s="112">
        <f>N973+N976+N979+N981</f>
        <v>27705.000000000004</v>
      </c>
    </row>
    <row r="973" spans="2:14" ht="33.75" customHeight="1" x14ac:dyDescent="0.2">
      <c r="B973" s="98"/>
      <c r="C973" s="157"/>
      <c r="D973" s="162"/>
      <c r="E973" s="160"/>
      <c r="F973" s="89"/>
      <c r="G973" s="209" t="s">
        <v>434</v>
      </c>
      <c r="H973" s="209"/>
      <c r="I973" s="209"/>
      <c r="J973" s="209"/>
      <c r="K973" s="90" t="s">
        <v>1048</v>
      </c>
      <c r="L973" s="90" t="s">
        <v>435</v>
      </c>
      <c r="M973" s="90"/>
      <c r="N973" s="109">
        <f>SUM(N974:N975)</f>
        <v>15725.1</v>
      </c>
    </row>
    <row r="974" spans="2:14" ht="46.5" customHeight="1" x14ac:dyDescent="0.2">
      <c r="B974" s="98"/>
      <c r="C974" s="157"/>
      <c r="D974" s="162"/>
      <c r="E974" s="160"/>
      <c r="F974" s="89"/>
      <c r="G974" s="158"/>
      <c r="H974" s="198" t="s">
        <v>699</v>
      </c>
      <c r="I974" s="199"/>
      <c r="J974" s="200"/>
      <c r="K974" s="91" t="s">
        <v>1048</v>
      </c>
      <c r="L974" s="91" t="s">
        <v>435</v>
      </c>
      <c r="M974" s="91" t="s">
        <v>700</v>
      </c>
      <c r="N974" s="110">
        <v>15225.1</v>
      </c>
    </row>
    <row r="975" spans="2:14" ht="18" customHeight="1" x14ac:dyDescent="0.2">
      <c r="B975" s="98"/>
      <c r="C975" s="157"/>
      <c r="D975" s="162"/>
      <c r="E975" s="160"/>
      <c r="F975" s="89"/>
      <c r="G975" s="158"/>
      <c r="H975" s="149"/>
      <c r="I975" s="195" t="s">
        <v>872</v>
      </c>
      <c r="J975" s="196"/>
      <c r="K975" s="91" t="s">
        <v>1048</v>
      </c>
      <c r="L975" s="91" t="s">
        <v>435</v>
      </c>
      <c r="M975" s="91">
        <v>622</v>
      </c>
      <c r="N975" s="110">
        <v>500</v>
      </c>
    </row>
    <row r="976" spans="2:14" ht="48" customHeight="1" x14ac:dyDescent="0.2">
      <c r="B976" s="98"/>
      <c r="C976" s="157"/>
      <c r="D976" s="162"/>
      <c r="E976" s="160"/>
      <c r="F976" s="89"/>
      <c r="G976" s="205" t="s">
        <v>436</v>
      </c>
      <c r="H976" s="205"/>
      <c r="I976" s="205"/>
      <c r="J976" s="205"/>
      <c r="K976" s="90" t="s">
        <v>1048</v>
      </c>
      <c r="L976" s="90" t="s">
        <v>437</v>
      </c>
      <c r="M976" s="90"/>
      <c r="N976" s="109">
        <f>N977+N978</f>
        <v>11755.7</v>
      </c>
    </row>
    <row r="977" spans="2:14" ht="51.75" customHeight="1" x14ac:dyDescent="0.2">
      <c r="B977" s="98"/>
      <c r="C977" s="157"/>
      <c r="D977" s="162"/>
      <c r="E977" s="160"/>
      <c r="F977" s="89"/>
      <c r="G977" s="158"/>
      <c r="H977" s="206" t="s">
        <v>699</v>
      </c>
      <c r="I977" s="207"/>
      <c r="J977" s="208"/>
      <c r="K977" s="138" t="s">
        <v>1048</v>
      </c>
      <c r="L977" s="138" t="s">
        <v>437</v>
      </c>
      <c r="M977" s="138" t="s">
        <v>700</v>
      </c>
      <c r="N977" s="139">
        <v>11570.7</v>
      </c>
    </row>
    <row r="978" spans="2:14" ht="27.75" customHeight="1" x14ac:dyDescent="0.2">
      <c r="B978" s="98"/>
      <c r="C978" s="157"/>
      <c r="D978" s="162"/>
      <c r="E978" s="160"/>
      <c r="F978" s="89"/>
      <c r="G978" s="158"/>
      <c r="H978" s="149"/>
      <c r="I978" s="195" t="s">
        <v>872</v>
      </c>
      <c r="J978" s="196"/>
      <c r="K978" s="91" t="s">
        <v>1048</v>
      </c>
      <c r="L978" s="91" t="s">
        <v>437</v>
      </c>
      <c r="M978" s="91">
        <v>622</v>
      </c>
      <c r="N978" s="110">
        <v>185</v>
      </c>
    </row>
    <row r="979" spans="2:14" ht="33" customHeight="1" x14ac:dyDescent="0.2">
      <c r="B979" s="98"/>
      <c r="C979" s="157"/>
      <c r="D979" s="162"/>
      <c r="E979" s="160"/>
      <c r="F979" s="89"/>
      <c r="G979" s="209" t="s">
        <v>438</v>
      </c>
      <c r="H979" s="209"/>
      <c r="I979" s="210"/>
      <c r="J979" s="210"/>
      <c r="K979" s="134" t="s">
        <v>1048</v>
      </c>
      <c r="L979" s="134" t="s">
        <v>439</v>
      </c>
      <c r="M979" s="134"/>
      <c r="N979" s="135">
        <f>N980</f>
        <v>178.5</v>
      </c>
    </row>
    <row r="980" spans="2:14" ht="50.25" customHeight="1" x14ac:dyDescent="0.2">
      <c r="B980" s="98"/>
      <c r="C980" s="157"/>
      <c r="D980" s="162"/>
      <c r="E980" s="160"/>
      <c r="F980" s="89"/>
      <c r="G980" s="158"/>
      <c r="H980" s="198" t="s">
        <v>699</v>
      </c>
      <c r="I980" s="199"/>
      <c r="J980" s="200"/>
      <c r="K980" s="91" t="s">
        <v>1048</v>
      </c>
      <c r="L980" s="91" t="s">
        <v>439</v>
      </c>
      <c r="M980" s="91" t="s">
        <v>700</v>
      </c>
      <c r="N980" s="110">
        <v>178.5</v>
      </c>
    </row>
    <row r="981" spans="2:14" ht="32.25" customHeight="1" x14ac:dyDescent="0.2">
      <c r="B981" s="98"/>
      <c r="C981" s="157"/>
      <c r="D981" s="162"/>
      <c r="E981" s="160"/>
      <c r="F981" s="89"/>
      <c r="G981" s="209" t="s">
        <v>1061</v>
      </c>
      <c r="H981" s="209"/>
      <c r="I981" s="209"/>
      <c r="J981" s="209"/>
      <c r="K981" s="90" t="s">
        <v>1048</v>
      </c>
      <c r="L981" s="90" t="s">
        <v>440</v>
      </c>
      <c r="M981" s="90"/>
      <c r="N981" s="109">
        <f>N982</f>
        <v>45.7</v>
      </c>
    </row>
    <row r="982" spans="2:14" ht="54" customHeight="1" x14ac:dyDescent="0.2">
      <c r="B982" s="98"/>
      <c r="C982" s="157"/>
      <c r="D982" s="162"/>
      <c r="E982" s="160"/>
      <c r="F982" s="89"/>
      <c r="G982" s="158"/>
      <c r="H982" s="198" t="s">
        <v>699</v>
      </c>
      <c r="I982" s="199"/>
      <c r="J982" s="200"/>
      <c r="K982" s="91" t="s">
        <v>1048</v>
      </c>
      <c r="L982" s="91" t="s">
        <v>440</v>
      </c>
      <c r="M982" s="91" t="s">
        <v>700</v>
      </c>
      <c r="N982" s="110">
        <v>45.7</v>
      </c>
    </row>
    <row r="983" spans="2:14" ht="18.75" customHeight="1" x14ac:dyDescent="0.2">
      <c r="B983" s="98"/>
      <c r="C983" s="157"/>
      <c r="D983" s="162"/>
      <c r="E983" s="203" t="s">
        <v>441</v>
      </c>
      <c r="F983" s="203"/>
      <c r="G983" s="203"/>
      <c r="H983" s="203"/>
      <c r="I983" s="203"/>
      <c r="J983" s="203"/>
      <c r="K983" s="92" t="s">
        <v>1048</v>
      </c>
      <c r="L983" s="92" t="s">
        <v>442</v>
      </c>
      <c r="M983" s="92"/>
      <c r="N983" s="111">
        <f>N984</f>
        <v>1000</v>
      </c>
    </row>
    <row r="984" spans="2:14" ht="48.75" customHeight="1" x14ac:dyDescent="0.2">
      <c r="B984" s="98"/>
      <c r="C984" s="157"/>
      <c r="D984" s="162"/>
      <c r="E984" s="160"/>
      <c r="F984" s="204" t="s">
        <v>443</v>
      </c>
      <c r="G984" s="204"/>
      <c r="H984" s="204"/>
      <c r="I984" s="204"/>
      <c r="J984" s="204"/>
      <c r="K984" s="93" t="s">
        <v>1048</v>
      </c>
      <c r="L984" s="93" t="s">
        <v>444</v>
      </c>
      <c r="M984" s="93"/>
      <c r="N984" s="112">
        <f>N985</f>
        <v>1000</v>
      </c>
    </row>
    <row r="985" spans="2:14" ht="66.75" customHeight="1" x14ac:dyDescent="0.2">
      <c r="B985" s="98"/>
      <c r="C985" s="157"/>
      <c r="D985" s="162"/>
      <c r="E985" s="160"/>
      <c r="F985" s="89"/>
      <c r="G985" s="209" t="s">
        <v>514</v>
      </c>
      <c r="H985" s="209"/>
      <c r="I985" s="209"/>
      <c r="J985" s="209"/>
      <c r="K985" s="90" t="s">
        <v>1048</v>
      </c>
      <c r="L985" s="90" t="s">
        <v>515</v>
      </c>
      <c r="M985" s="90"/>
      <c r="N985" s="109">
        <f>N986+N987</f>
        <v>1000</v>
      </c>
    </row>
    <row r="986" spans="2:14" ht="49.5" customHeight="1" x14ac:dyDescent="0.2">
      <c r="B986" s="98"/>
      <c r="C986" s="157"/>
      <c r="D986" s="162"/>
      <c r="E986" s="160"/>
      <c r="F986" s="89"/>
      <c r="G986" s="158"/>
      <c r="H986" s="198" t="s">
        <v>699</v>
      </c>
      <c r="I986" s="199"/>
      <c r="J986" s="200"/>
      <c r="K986" s="91" t="s">
        <v>1048</v>
      </c>
      <c r="L986" s="91" t="s">
        <v>515</v>
      </c>
      <c r="M986" s="91" t="s">
        <v>700</v>
      </c>
      <c r="N986" s="110">
        <v>500</v>
      </c>
    </row>
    <row r="987" spans="2:14" ht="20.25" customHeight="1" x14ac:dyDescent="0.2">
      <c r="B987" s="98"/>
      <c r="C987" s="157"/>
      <c r="D987" s="162"/>
      <c r="E987" s="160"/>
      <c r="F987" s="89"/>
      <c r="G987" s="158"/>
      <c r="H987" s="198" t="s">
        <v>872</v>
      </c>
      <c r="I987" s="199"/>
      <c r="J987" s="200"/>
      <c r="K987" s="91" t="s">
        <v>1048</v>
      </c>
      <c r="L987" s="91" t="s">
        <v>515</v>
      </c>
      <c r="M987" s="91" t="s">
        <v>873</v>
      </c>
      <c r="N987" s="110">
        <v>500</v>
      </c>
    </row>
    <row r="988" spans="2:14" ht="33" customHeight="1" x14ac:dyDescent="0.2">
      <c r="B988" s="98"/>
      <c r="C988" s="157"/>
      <c r="D988" s="202" t="s">
        <v>895</v>
      </c>
      <c r="E988" s="202"/>
      <c r="F988" s="202"/>
      <c r="G988" s="202"/>
      <c r="H988" s="202"/>
      <c r="I988" s="202"/>
      <c r="J988" s="202"/>
      <c r="K988" s="88" t="s">
        <v>1048</v>
      </c>
      <c r="L988" s="88" t="s">
        <v>896</v>
      </c>
      <c r="M988" s="88"/>
      <c r="N988" s="108">
        <f>N989</f>
        <v>50</v>
      </c>
    </row>
    <row r="989" spans="2:14" ht="37.5" customHeight="1" x14ac:dyDescent="0.2">
      <c r="B989" s="98"/>
      <c r="C989" s="157"/>
      <c r="D989" s="162"/>
      <c r="E989" s="203" t="s">
        <v>1003</v>
      </c>
      <c r="F989" s="203"/>
      <c r="G989" s="203"/>
      <c r="H989" s="203"/>
      <c r="I989" s="203"/>
      <c r="J989" s="203"/>
      <c r="K989" s="92" t="s">
        <v>1048</v>
      </c>
      <c r="L989" s="92" t="s">
        <v>1004</v>
      </c>
      <c r="M989" s="92"/>
      <c r="N989" s="111">
        <f>N990</f>
        <v>50</v>
      </c>
    </row>
    <row r="990" spans="2:14" ht="37.5" customHeight="1" x14ac:dyDescent="0.2">
      <c r="B990" s="98"/>
      <c r="C990" s="157"/>
      <c r="D990" s="162"/>
      <c r="E990" s="160"/>
      <c r="F990" s="204" t="s">
        <v>1005</v>
      </c>
      <c r="G990" s="204"/>
      <c r="H990" s="204"/>
      <c r="I990" s="204"/>
      <c r="J990" s="204"/>
      <c r="K990" s="93" t="s">
        <v>1048</v>
      </c>
      <c r="L990" s="93" t="s">
        <v>1006</v>
      </c>
      <c r="M990" s="93"/>
      <c r="N990" s="112">
        <f>N991</f>
        <v>50</v>
      </c>
    </row>
    <row r="991" spans="2:14" ht="48.75" customHeight="1" x14ac:dyDescent="0.2">
      <c r="B991" s="98"/>
      <c r="C991" s="157"/>
      <c r="D991" s="162"/>
      <c r="E991" s="160"/>
      <c r="F991" s="89"/>
      <c r="G991" s="209" t="s">
        <v>212</v>
      </c>
      <c r="H991" s="209"/>
      <c r="I991" s="209"/>
      <c r="J991" s="209"/>
      <c r="K991" s="90" t="s">
        <v>1048</v>
      </c>
      <c r="L991" s="90" t="s">
        <v>213</v>
      </c>
      <c r="M991" s="90"/>
      <c r="N991" s="109">
        <f>N992</f>
        <v>50</v>
      </c>
    </row>
    <row r="992" spans="2:14" ht="19.5" customHeight="1" x14ac:dyDescent="0.2">
      <c r="B992" s="98"/>
      <c r="C992" s="157"/>
      <c r="D992" s="162"/>
      <c r="E992" s="160"/>
      <c r="F992" s="89"/>
      <c r="G992" s="158"/>
      <c r="H992" s="198" t="s">
        <v>210</v>
      </c>
      <c r="I992" s="199"/>
      <c r="J992" s="200"/>
      <c r="K992" s="91" t="s">
        <v>1048</v>
      </c>
      <c r="L992" s="91" t="s">
        <v>213</v>
      </c>
      <c r="M992" s="91" t="s">
        <v>211</v>
      </c>
      <c r="N992" s="110">
        <v>50</v>
      </c>
    </row>
    <row r="993" spans="2:14" ht="32.25" customHeight="1" x14ac:dyDescent="0.2">
      <c r="B993" s="98"/>
      <c r="C993" s="157"/>
      <c r="D993" s="202" t="s">
        <v>142</v>
      </c>
      <c r="E993" s="202"/>
      <c r="F993" s="202"/>
      <c r="G993" s="202"/>
      <c r="H993" s="202"/>
      <c r="I993" s="202"/>
      <c r="J993" s="202"/>
      <c r="K993" s="88" t="s">
        <v>1048</v>
      </c>
      <c r="L993" s="88" t="s">
        <v>143</v>
      </c>
      <c r="M993" s="88"/>
      <c r="N993" s="108">
        <f>N994</f>
        <v>90</v>
      </c>
    </row>
    <row r="994" spans="2:14" ht="17.25" customHeight="1" x14ac:dyDescent="0.2">
      <c r="B994" s="98"/>
      <c r="C994" s="157"/>
      <c r="D994" s="162"/>
      <c r="E994" s="203" t="s">
        <v>144</v>
      </c>
      <c r="F994" s="203"/>
      <c r="G994" s="203"/>
      <c r="H994" s="203"/>
      <c r="I994" s="203"/>
      <c r="J994" s="203"/>
      <c r="K994" s="92" t="s">
        <v>1048</v>
      </c>
      <c r="L994" s="92" t="s">
        <v>145</v>
      </c>
      <c r="M994" s="92"/>
      <c r="N994" s="111">
        <f>N995</f>
        <v>90</v>
      </c>
    </row>
    <row r="995" spans="2:14" ht="17.25" customHeight="1" x14ac:dyDescent="0.2">
      <c r="B995" s="98"/>
      <c r="C995" s="157"/>
      <c r="D995" s="162"/>
      <c r="E995" s="160"/>
      <c r="F995" s="204" t="s">
        <v>146</v>
      </c>
      <c r="G995" s="204"/>
      <c r="H995" s="204"/>
      <c r="I995" s="204"/>
      <c r="J995" s="204"/>
      <c r="K995" s="93" t="s">
        <v>1048</v>
      </c>
      <c r="L995" s="93" t="s">
        <v>147</v>
      </c>
      <c r="M995" s="93"/>
      <c r="N995" s="112">
        <f>N996</f>
        <v>90</v>
      </c>
    </row>
    <row r="996" spans="2:14" ht="21" customHeight="1" x14ac:dyDescent="0.2">
      <c r="B996" s="98"/>
      <c r="C996" s="157"/>
      <c r="D996" s="162"/>
      <c r="E996" s="160"/>
      <c r="F996" s="89"/>
      <c r="G996" s="209" t="s">
        <v>158</v>
      </c>
      <c r="H996" s="209"/>
      <c r="I996" s="209"/>
      <c r="J996" s="209"/>
      <c r="K996" s="90" t="s">
        <v>1048</v>
      </c>
      <c r="L996" s="90" t="s">
        <v>159</v>
      </c>
      <c r="M996" s="90"/>
      <c r="N996" s="109">
        <f>N997</f>
        <v>90</v>
      </c>
    </row>
    <row r="997" spans="2:14" ht="15" customHeight="1" x14ac:dyDescent="0.2">
      <c r="B997" s="98"/>
      <c r="C997" s="157"/>
      <c r="D997" s="162"/>
      <c r="E997" s="160"/>
      <c r="F997" s="89"/>
      <c r="G997" s="158"/>
      <c r="H997" s="198" t="s">
        <v>210</v>
      </c>
      <c r="I997" s="199"/>
      <c r="J997" s="200"/>
      <c r="K997" s="91" t="s">
        <v>1048</v>
      </c>
      <c r="L997" s="91" t="s">
        <v>159</v>
      </c>
      <c r="M997" s="91" t="s">
        <v>211</v>
      </c>
      <c r="N997" s="110">
        <v>90</v>
      </c>
    </row>
    <row r="998" spans="2:14" ht="20.25" customHeight="1" thickBot="1" x14ac:dyDescent="0.25">
      <c r="B998" s="98"/>
      <c r="C998" s="157"/>
      <c r="D998" s="285" t="s">
        <v>360</v>
      </c>
      <c r="E998" s="285"/>
      <c r="F998" s="285"/>
      <c r="G998" s="285"/>
      <c r="H998" s="285"/>
      <c r="I998" s="285"/>
      <c r="J998" s="285"/>
      <c r="K998" s="191" t="s">
        <v>1048</v>
      </c>
      <c r="L998" s="191" t="s">
        <v>361</v>
      </c>
      <c r="M998" s="191"/>
      <c r="N998" s="192">
        <f>N999</f>
        <v>210</v>
      </c>
    </row>
    <row r="999" spans="2:14" ht="21" customHeight="1" x14ac:dyDescent="0.2">
      <c r="B999" s="98"/>
      <c r="C999" s="157"/>
      <c r="D999" s="162"/>
      <c r="E999" s="284" t="s">
        <v>740</v>
      </c>
      <c r="F999" s="284"/>
      <c r="G999" s="284"/>
      <c r="H999" s="284"/>
      <c r="I999" s="284"/>
      <c r="J999" s="284"/>
      <c r="K999" s="140" t="s">
        <v>1048</v>
      </c>
      <c r="L999" s="140" t="s">
        <v>741</v>
      </c>
      <c r="M999" s="140"/>
      <c r="N999" s="141">
        <f>N1001+N1003+N1006</f>
        <v>210</v>
      </c>
    </row>
    <row r="1000" spans="2:14" ht="33" customHeight="1" x14ac:dyDescent="0.2">
      <c r="B1000" s="98"/>
      <c r="C1000" s="157"/>
      <c r="D1000" s="162"/>
      <c r="E1000" s="160"/>
      <c r="F1000" s="242" t="s">
        <v>347</v>
      </c>
      <c r="G1000" s="242"/>
      <c r="H1000" s="242"/>
      <c r="I1000" s="242"/>
      <c r="J1000" s="242"/>
      <c r="K1000" s="132" t="s">
        <v>1048</v>
      </c>
      <c r="L1000" s="132" t="s">
        <v>348</v>
      </c>
      <c r="M1000" s="132"/>
      <c r="N1000" s="133">
        <f>N1001</f>
        <v>130</v>
      </c>
    </row>
    <row r="1001" spans="2:14" ht="22.5" customHeight="1" x14ac:dyDescent="0.2">
      <c r="B1001" s="98"/>
      <c r="C1001" s="157"/>
      <c r="D1001" s="162"/>
      <c r="E1001" s="160"/>
      <c r="F1001" s="89"/>
      <c r="G1001" s="209" t="s">
        <v>349</v>
      </c>
      <c r="H1001" s="209"/>
      <c r="I1001" s="209"/>
      <c r="J1001" s="209"/>
      <c r="K1001" s="90" t="s">
        <v>1048</v>
      </c>
      <c r="L1001" s="90" t="s">
        <v>350</v>
      </c>
      <c r="M1001" s="90"/>
      <c r="N1001" s="109">
        <f>N1002</f>
        <v>130</v>
      </c>
    </row>
    <row r="1002" spans="2:14" ht="20.25" customHeight="1" x14ac:dyDescent="0.2">
      <c r="B1002" s="98"/>
      <c r="C1002" s="157"/>
      <c r="D1002" s="162"/>
      <c r="E1002" s="160"/>
      <c r="F1002" s="89"/>
      <c r="G1002" s="158"/>
      <c r="H1002" s="198" t="s">
        <v>210</v>
      </c>
      <c r="I1002" s="199"/>
      <c r="J1002" s="200"/>
      <c r="K1002" s="91" t="s">
        <v>1048</v>
      </c>
      <c r="L1002" s="91" t="s">
        <v>350</v>
      </c>
      <c r="M1002" s="91" t="s">
        <v>211</v>
      </c>
      <c r="N1002" s="110">
        <v>130</v>
      </c>
    </row>
    <row r="1003" spans="2:14" ht="53.25" customHeight="1" x14ac:dyDescent="0.2">
      <c r="B1003" s="98"/>
      <c r="C1003" s="157"/>
      <c r="D1003" s="162"/>
      <c r="E1003" s="160"/>
      <c r="F1003" s="204" t="s">
        <v>762</v>
      </c>
      <c r="G1003" s="204"/>
      <c r="H1003" s="204"/>
      <c r="I1003" s="204"/>
      <c r="J1003" s="204"/>
      <c r="K1003" s="93" t="s">
        <v>1048</v>
      </c>
      <c r="L1003" s="93" t="s">
        <v>1042</v>
      </c>
      <c r="M1003" s="93"/>
      <c r="N1003" s="112">
        <f>N1004</f>
        <v>20</v>
      </c>
    </row>
    <row r="1004" spans="2:14" ht="51.75" customHeight="1" x14ac:dyDescent="0.2">
      <c r="B1004" s="98"/>
      <c r="C1004" s="157"/>
      <c r="D1004" s="162"/>
      <c r="E1004" s="160"/>
      <c r="F1004" s="89"/>
      <c r="G1004" s="209" t="s">
        <v>516</v>
      </c>
      <c r="H1004" s="209"/>
      <c r="I1004" s="209"/>
      <c r="J1004" s="209"/>
      <c r="K1004" s="90" t="s">
        <v>1048</v>
      </c>
      <c r="L1004" s="90" t="s">
        <v>517</v>
      </c>
      <c r="M1004" s="90"/>
      <c r="N1004" s="109">
        <f>N1005</f>
        <v>20</v>
      </c>
    </row>
    <row r="1005" spans="2:14" ht="15" customHeight="1" x14ac:dyDescent="0.2">
      <c r="B1005" s="98"/>
      <c r="C1005" s="157"/>
      <c r="D1005" s="162"/>
      <c r="E1005" s="160"/>
      <c r="F1005" s="89"/>
      <c r="G1005" s="158"/>
      <c r="H1005" s="198" t="s">
        <v>210</v>
      </c>
      <c r="I1005" s="199"/>
      <c r="J1005" s="200"/>
      <c r="K1005" s="91" t="s">
        <v>1048</v>
      </c>
      <c r="L1005" s="91" t="s">
        <v>517</v>
      </c>
      <c r="M1005" s="91" t="s">
        <v>211</v>
      </c>
      <c r="N1005" s="110">
        <v>20</v>
      </c>
    </row>
    <row r="1006" spans="2:14" ht="24" customHeight="1" x14ac:dyDescent="0.2">
      <c r="B1006" s="98"/>
      <c r="C1006" s="157"/>
      <c r="D1006" s="162"/>
      <c r="E1006" s="160"/>
      <c r="F1006" s="204" t="s">
        <v>949</v>
      </c>
      <c r="G1006" s="204"/>
      <c r="H1006" s="204"/>
      <c r="I1006" s="204"/>
      <c r="J1006" s="204"/>
      <c r="K1006" s="93" t="s">
        <v>1048</v>
      </c>
      <c r="L1006" s="93" t="s">
        <v>950</v>
      </c>
      <c r="M1006" s="93"/>
      <c r="N1006" s="112">
        <f>N1007</f>
        <v>60</v>
      </c>
    </row>
    <row r="1007" spans="2:14" ht="50.25" customHeight="1" x14ac:dyDescent="0.2">
      <c r="B1007" s="98"/>
      <c r="C1007" s="157"/>
      <c r="D1007" s="162"/>
      <c r="E1007" s="160"/>
      <c r="F1007" s="89"/>
      <c r="G1007" s="209" t="s">
        <v>951</v>
      </c>
      <c r="H1007" s="209"/>
      <c r="I1007" s="209"/>
      <c r="J1007" s="209"/>
      <c r="K1007" s="90" t="s">
        <v>1048</v>
      </c>
      <c r="L1007" s="90" t="s">
        <v>952</v>
      </c>
      <c r="M1007" s="90"/>
      <c r="N1007" s="109">
        <f>N1008</f>
        <v>60</v>
      </c>
    </row>
    <row r="1008" spans="2:14" ht="15" customHeight="1" x14ac:dyDescent="0.2">
      <c r="B1008" s="98"/>
      <c r="C1008" s="157"/>
      <c r="D1008" s="162"/>
      <c r="E1008" s="160"/>
      <c r="F1008" s="89"/>
      <c r="G1008" s="158"/>
      <c r="H1008" s="198" t="s">
        <v>210</v>
      </c>
      <c r="I1008" s="199"/>
      <c r="J1008" s="200"/>
      <c r="K1008" s="91" t="s">
        <v>1048</v>
      </c>
      <c r="L1008" s="91" t="s">
        <v>952</v>
      </c>
      <c r="M1008" s="91" t="s">
        <v>211</v>
      </c>
      <c r="N1008" s="110">
        <v>60</v>
      </c>
    </row>
    <row r="1009" spans="2:14" ht="21" customHeight="1" x14ac:dyDescent="0.2">
      <c r="B1009" s="98"/>
      <c r="C1009" s="251" t="s">
        <v>518</v>
      </c>
      <c r="D1009" s="251"/>
      <c r="E1009" s="251"/>
      <c r="F1009" s="251"/>
      <c r="G1009" s="251"/>
      <c r="H1009" s="251"/>
      <c r="I1009" s="251"/>
      <c r="J1009" s="251"/>
      <c r="K1009" s="87" t="s">
        <v>519</v>
      </c>
      <c r="L1009" s="87"/>
      <c r="M1009" s="87"/>
      <c r="N1009" s="107">
        <f>N1010</f>
        <v>17000</v>
      </c>
    </row>
    <row r="1010" spans="2:14" ht="32.25" customHeight="1" x14ac:dyDescent="0.2">
      <c r="B1010" s="98"/>
      <c r="C1010" s="157"/>
      <c r="D1010" s="249" t="s">
        <v>1049</v>
      </c>
      <c r="E1010" s="249"/>
      <c r="F1010" s="249"/>
      <c r="G1010" s="249"/>
      <c r="H1010" s="249"/>
      <c r="I1010" s="249"/>
      <c r="J1010" s="249"/>
      <c r="K1010" s="136" t="s">
        <v>519</v>
      </c>
      <c r="L1010" s="136" t="s">
        <v>1050</v>
      </c>
      <c r="M1010" s="136"/>
      <c r="N1010" s="137">
        <f>N1011</f>
        <v>17000</v>
      </c>
    </row>
    <row r="1011" spans="2:14" ht="24" customHeight="1" x14ac:dyDescent="0.2">
      <c r="B1011" s="98"/>
      <c r="C1011" s="157"/>
      <c r="D1011" s="162"/>
      <c r="E1011" s="248" t="s">
        <v>293</v>
      </c>
      <c r="F1011" s="248"/>
      <c r="G1011" s="248"/>
      <c r="H1011" s="248"/>
      <c r="I1011" s="248"/>
      <c r="J1011" s="248"/>
      <c r="K1011" s="92" t="s">
        <v>519</v>
      </c>
      <c r="L1011" s="92" t="s">
        <v>520</v>
      </c>
      <c r="M1011" s="92"/>
      <c r="N1011" s="111">
        <f>N1012</f>
        <v>17000</v>
      </c>
    </row>
    <row r="1012" spans="2:14" ht="49.5" customHeight="1" x14ac:dyDescent="0.2">
      <c r="B1012" s="98"/>
      <c r="C1012" s="157"/>
      <c r="D1012" s="162"/>
      <c r="E1012" s="160"/>
      <c r="F1012" s="242" t="s">
        <v>521</v>
      </c>
      <c r="G1012" s="242"/>
      <c r="H1012" s="242"/>
      <c r="I1012" s="242"/>
      <c r="J1012" s="242"/>
      <c r="K1012" s="132" t="s">
        <v>519</v>
      </c>
      <c r="L1012" s="132" t="s">
        <v>522</v>
      </c>
      <c r="M1012" s="132"/>
      <c r="N1012" s="133">
        <f>N1013</f>
        <v>17000</v>
      </c>
    </row>
    <row r="1013" spans="2:14" ht="33.75" customHeight="1" x14ac:dyDescent="0.2">
      <c r="B1013" s="98"/>
      <c r="C1013" s="157"/>
      <c r="D1013" s="162"/>
      <c r="E1013" s="160"/>
      <c r="F1013" s="89"/>
      <c r="G1013" s="209" t="s">
        <v>523</v>
      </c>
      <c r="H1013" s="209"/>
      <c r="I1013" s="209"/>
      <c r="J1013" s="209"/>
      <c r="K1013" s="90" t="s">
        <v>519</v>
      </c>
      <c r="L1013" s="90" t="s">
        <v>524</v>
      </c>
      <c r="M1013" s="90"/>
      <c r="N1013" s="109">
        <f>SUM(N1014:N1021)</f>
        <v>17000</v>
      </c>
    </row>
    <row r="1014" spans="2:14" ht="21.75" customHeight="1" x14ac:dyDescent="0.2">
      <c r="B1014" s="98"/>
      <c r="C1014" s="157"/>
      <c r="D1014" s="162"/>
      <c r="E1014" s="160"/>
      <c r="F1014" s="89"/>
      <c r="G1014" s="158"/>
      <c r="H1014" s="198" t="s">
        <v>391</v>
      </c>
      <c r="I1014" s="199"/>
      <c r="J1014" s="200"/>
      <c r="K1014" s="91" t="s">
        <v>519</v>
      </c>
      <c r="L1014" s="91" t="s">
        <v>524</v>
      </c>
      <c r="M1014" s="91" t="s">
        <v>392</v>
      </c>
      <c r="N1014" s="110">
        <v>11835.7</v>
      </c>
    </row>
    <row r="1015" spans="2:14" ht="21.75" customHeight="1" x14ac:dyDescent="0.2">
      <c r="B1015" s="98"/>
      <c r="C1015" s="157"/>
      <c r="D1015" s="162"/>
      <c r="E1015" s="160"/>
      <c r="F1015" s="89"/>
      <c r="G1015" s="158"/>
      <c r="H1015" s="198" t="s">
        <v>717</v>
      </c>
      <c r="I1015" s="199"/>
      <c r="J1015" s="200"/>
      <c r="K1015" s="91" t="s">
        <v>519</v>
      </c>
      <c r="L1015" s="91" t="s">
        <v>524</v>
      </c>
      <c r="M1015" s="91" t="s">
        <v>718</v>
      </c>
      <c r="N1015" s="110">
        <v>45.8</v>
      </c>
    </row>
    <row r="1016" spans="2:14" ht="33" customHeight="1" x14ac:dyDescent="0.2">
      <c r="B1016" s="98"/>
      <c r="C1016" s="157"/>
      <c r="D1016" s="162"/>
      <c r="E1016" s="160"/>
      <c r="F1016" s="89"/>
      <c r="G1016" s="158"/>
      <c r="H1016" s="198" t="s">
        <v>393</v>
      </c>
      <c r="I1016" s="199"/>
      <c r="J1016" s="200"/>
      <c r="K1016" s="91" t="s">
        <v>519</v>
      </c>
      <c r="L1016" s="91" t="s">
        <v>524</v>
      </c>
      <c r="M1016" s="91" t="s">
        <v>394</v>
      </c>
      <c r="N1016" s="110">
        <v>3574.4</v>
      </c>
    </row>
    <row r="1017" spans="2:14" ht="33.75" customHeight="1" x14ac:dyDescent="0.2">
      <c r="B1017" s="98"/>
      <c r="C1017" s="157"/>
      <c r="D1017" s="162"/>
      <c r="E1017" s="160"/>
      <c r="F1017" s="89"/>
      <c r="G1017" s="158"/>
      <c r="H1017" s="198" t="s">
        <v>902</v>
      </c>
      <c r="I1017" s="199"/>
      <c r="J1017" s="200"/>
      <c r="K1017" s="91" t="s">
        <v>519</v>
      </c>
      <c r="L1017" s="91" t="s">
        <v>524</v>
      </c>
      <c r="M1017" s="91" t="s">
        <v>903</v>
      </c>
      <c r="N1017" s="110">
        <v>479</v>
      </c>
    </row>
    <row r="1018" spans="2:14" ht="22.5" customHeight="1" x14ac:dyDescent="0.2">
      <c r="B1018" s="98"/>
      <c r="C1018" s="157"/>
      <c r="D1018" s="162"/>
      <c r="E1018" s="160"/>
      <c r="F1018" s="89"/>
      <c r="G1018" s="158"/>
      <c r="H1018" s="198" t="s">
        <v>1142</v>
      </c>
      <c r="I1018" s="199"/>
      <c r="J1018" s="200"/>
      <c r="K1018" s="91" t="s">
        <v>519</v>
      </c>
      <c r="L1018" s="91" t="s">
        <v>524</v>
      </c>
      <c r="M1018" s="91" t="s">
        <v>894</v>
      </c>
      <c r="N1018" s="110">
        <v>1054.5</v>
      </c>
    </row>
    <row r="1019" spans="2:14" ht="18" customHeight="1" x14ac:dyDescent="0.2">
      <c r="B1019" s="98"/>
      <c r="C1019" s="157"/>
      <c r="D1019" s="162"/>
      <c r="E1019" s="160"/>
      <c r="F1019" s="89"/>
      <c r="G1019" s="158"/>
      <c r="H1019" s="198" t="s">
        <v>354</v>
      </c>
      <c r="I1019" s="199"/>
      <c r="J1019" s="200"/>
      <c r="K1019" s="91" t="s">
        <v>519</v>
      </c>
      <c r="L1019" s="91" t="s">
        <v>524</v>
      </c>
      <c r="M1019" s="91" t="s">
        <v>355</v>
      </c>
      <c r="N1019" s="110">
        <v>0.6</v>
      </c>
    </row>
    <row r="1020" spans="2:14" ht="19.5" customHeight="1" x14ac:dyDescent="0.2">
      <c r="B1020" s="98"/>
      <c r="C1020" s="157"/>
      <c r="D1020" s="162"/>
      <c r="E1020" s="160"/>
      <c r="F1020" s="89"/>
      <c r="G1020" s="158"/>
      <c r="H1020" s="149"/>
      <c r="I1020" s="150" t="s">
        <v>299</v>
      </c>
      <c r="J1020" s="151"/>
      <c r="K1020" s="91" t="s">
        <v>519</v>
      </c>
      <c r="L1020" s="91" t="s">
        <v>524</v>
      </c>
      <c r="M1020" s="91">
        <v>852</v>
      </c>
      <c r="N1020" s="110">
        <v>7.9</v>
      </c>
    </row>
    <row r="1021" spans="2:14" ht="17.25" customHeight="1" x14ac:dyDescent="0.2">
      <c r="B1021" s="98"/>
      <c r="C1021" s="157"/>
      <c r="D1021" s="162"/>
      <c r="E1021" s="160"/>
      <c r="F1021" s="89"/>
      <c r="G1021" s="158"/>
      <c r="H1021" s="198" t="s">
        <v>301</v>
      </c>
      <c r="I1021" s="199"/>
      <c r="J1021" s="200"/>
      <c r="K1021" s="91" t="s">
        <v>519</v>
      </c>
      <c r="L1021" s="91" t="s">
        <v>524</v>
      </c>
      <c r="M1021" s="91" t="s">
        <v>302</v>
      </c>
      <c r="N1021" s="110">
        <v>2.1</v>
      </c>
    </row>
    <row r="1022" spans="2:14" ht="24.75" customHeight="1" x14ac:dyDescent="0.2">
      <c r="B1022" s="215" t="s">
        <v>525</v>
      </c>
      <c r="C1022" s="216"/>
      <c r="D1022" s="216"/>
      <c r="E1022" s="216"/>
      <c r="F1022" s="216"/>
      <c r="G1022" s="216"/>
      <c r="H1022" s="216"/>
      <c r="I1022" s="216"/>
      <c r="J1022" s="216"/>
      <c r="K1022" s="94" t="s">
        <v>526</v>
      </c>
      <c r="L1022" s="94"/>
      <c r="M1022" s="94"/>
      <c r="N1022" s="106">
        <f>N1023</f>
        <v>25743</v>
      </c>
    </row>
    <row r="1023" spans="2:14" ht="24" customHeight="1" x14ac:dyDescent="0.2">
      <c r="B1023" s="98"/>
      <c r="C1023" s="217" t="s">
        <v>527</v>
      </c>
      <c r="D1023" s="217"/>
      <c r="E1023" s="217"/>
      <c r="F1023" s="217"/>
      <c r="G1023" s="217"/>
      <c r="H1023" s="217"/>
      <c r="I1023" s="217"/>
      <c r="J1023" s="217"/>
      <c r="K1023" s="87" t="s">
        <v>528</v>
      </c>
      <c r="L1023" s="87"/>
      <c r="M1023" s="87"/>
      <c r="N1023" s="107">
        <f>N1024</f>
        <v>25743</v>
      </c>
    </row>
    <row r="1024" spans="2:14" ht="31.5" customHeight="1" x14ac:dyDescent="0.2">
      <c r="B1024" s="98"/>
      <c r="C1024" s="157"/>
      <c r="D1024" s="202" t="s">
        <v>990</v>
      </c>
      <c r="E1024" s="202"/>
      <c r="F1024" s="202"/>
      <c r="G1024" s="202"/>
      <c r="H1024" s="202"/>
      <c r="I1024" s="202"/>
      <c r="J1024" s="202"/>
      <c r="K1024" s="88" t="s">
        <v>528</v>
      </c>
      <c r="L1024" s="88" t="s">
        <v>991</v>
      </c>
      <c r="M1024" s="88"/>
      <c r="N1024" s="108">
        <f>N1025+N1038</f>
        <v>25743</v>
      </c>
    </row>
    <row r="1025" spans="2:14" ht="33.75" customHeight="1" x14ac:dyDescent="0.2">
      <c r="B1025" s="98"/>
      <c r="C1025" s="157"/>
      <c r="D1025" s="162"/>
      <c r="E1025" s="203" t="s">
        <v>992</v>
      </c>
      <c r="F1025" s="203"/>
      <c r="G1025" s="203"/>
      <c r="H1025" s="203"/>
      <c r="I1025" s="203"/>
      <c r="J1025" s="203"/>
      <c r="K1025" s="92" t="s">
        <v>528</v>
      </c>
      <c r="L1025" s="92" t="s">
        <v>993</v>
      </c>
      <c r="M1025" s="92"/>
      <c r="N1025" s="111">
        <f>N1026</f>
        <v>870</v>
      </c>
    </row>
    <row r="1026" spans="2:14" ht="36.75" customHeight="1" x14ac:dyDescent="0.2">
      <c r="B1026" s="98"/>
      <c r="C1026" s="157"/>
      <c r="D1026" s="162"/>
      <c r="E1026" s="160"/>
      <c r="F1026" s="204" t="s">
        <v>761</v>
      </c>
      <c r="G1026" s="204"/>
      <c r="H1026" s="204"/>
      <c r="I1026" s="204"/>
      <c r="J1026" s="204"/>
      <c r="K1026" s="93" t="s">
        <v>528</v>
      </c>
      <c r="L1026" s="93" t="s">
        <v>994</v>
      </c>
      <c r="M1026" s="93"/>
      <c r="N1026" s="112">
        <f>N1027+N1029+N1031+N1033+N1035</f>
        <v>870</v>
      </c>
    </row>
    <row r="1027" spans="2:14" ht="46.5" customHeight="1" x14ac:dyDescent="0.2">
      <c r="B1027" s="98"/>
      <c r="C1027" s="157"/>
      <c r="D1027" s="162"/>
      <c r="E1027" s="160"/>
      <c r="F1027" s="89"/>
      <c r="G1027" s="209" t="s">
        <v>529</v>
      </c>
      <c r="H1027" s="209"/>
      <c r="I1027" s="209"/>
      <c r="J1027" s="209"/>
      <c r="K1027" s="90" t="s">
        <v>528</v>
      </c>
      <c r="L1027" s="90" t="s">
        <v>530</v>
      </c>
      <c r="M1027" s="90"/>
      <c r="N1027" s="109">
        <f>N1028</f>
        <v>500</v>
      </c>
    </row>
    <row r="1028" spans="2:14" ht="19.5" customHeight="1" x14ac:dyDescent="0.2">
      <c r="B1028" s="98"/>
      <c r="C1028" s="157"/>
      <c r="D1028" s="162"/>
      <c r="E1028" s="160"/>
      <c r="F1028" s="89"/>
      <c r="G1028" s="158"/>
      <c r="H1028" s="198" t="s">
        <v>1142</v>
      </c>
      <c r="I1028" s="199"/>
      <c r="J1028" s="200"/>
      <c r="K1028" s="91" t="s">
        <v>528</v>
      </c>
      <c r="L1028" s="91" t="s">
        <v>530</v>
      </c>
      <c r="M1028" s="91" t="s">
        <v>894</v>
      </c>
      <c r="N1028" s="110">
        <v>500</v>
      </c>
    </row>
    <row r="1029" spans="2:14" ht="23.25" customHeight="1" x14ac:dyDescent="0.2">
      <c r="B1029" s="98"/>
      <c r="C1029" s="157"/>
      <c r="D1029" s="162"/>
      <c r="E1029" s="160"/>
      <c r="F1029" s="89"/>
      <c r="G1029" s="209" t="s">
        <v>531</v>
      </c>
      <c r="H1029" s="209"/>
      <c r="I1029" s="209"/>
      <c r="J1029" s="209"/>
      <c r="K1029" s="90" t="s">
        <v>528</v>
      </c>
      <c r="L1029" s="90" t="s">
        <v>532</v>
      </c>
      <c r="M1029" s="90"/>
      <c r="N1029" s="109">
        <f>N1030</f>
        <v>40</v>
      </c>
    </row>
    <row r="1030" spans="2:14" ht="20.25" customHeight="1" x14ac:dyDescent="0.2">
      <c r="B1030" s="98"/>
      <c r="C1030" s="157"/>
      <c r="D1030" s="162"/>
      <c r="E1030" s="160"/>
      <c r="F1030" s="89"/>
      <c r="G1030" s="158"/>
      <c r="H1030" s="198" t="s">
        <v>1141</v>
      </c>
      <c r="I1030" s="199"/>
      <c r="J1030" s="200"/>
      <c r="K1030" s="91" t="s">
        <v>528</v>
      </c>
      <c r="L1030" s="91" t="s">
        <v>532</v>
      </c>
      <c r="M1030" s="91" t="s">
        <v>894</v>
      </c>
      <c r="N1030" s="110">
        <v>40</v>
      </c>
    </row>
    <row r="1031" spans="2:14" ht="21" customHeight="1" x14ac:dyDescent="0.2">
      <c r="B1031" s="98"/>
      <c r="C1031" s="157"/>
      <c r="D1031" s="162"/>
      <c r="E1031" s="160"/>
      <c r="F1031" s="89"/>
      <c r="G1031" s="209" t="s">
        <v>533</v>
      </c>
      <c r="H1031" s="209"/>
      <c r="I1031" s="209"/>
      <c r="J1031" s="209"/>
      <c r="K1031" s="90" t="s">
        <v>528</v>
      </c>
      <c r="L1031" s="90" t="s">
        <v>534</v>
      </c>
      <c r="M1031" s="90"/>
      <c r="N1031" s="109">
        <f>N1032</f>
        <v>40</v>
      </c>
    </row>
    <row r="1032" spans="2:14" ht="18.75" customHeight="1" x14ac:dyDescent="0.2">
      <c r="B1032" s="98"/>
      <c r="C1032" s="157"/>
      <c r="D1032" s="162"/>
      <c r="E1032" s="160"/>
      <c r="F1032" s="89"/>
      <c r="G1032" s="158"/>
      <c r="H1032" s="198" t="s">
        <v>1142</v>
      </c>
      <c r="I1032" s="199"/>
      <c r="J1032" s="200"/>
      <c r="K1032" s="91" t="s">
        <v>528</v>
      </c>
      <c r="L1032" s="91" t="s">
        <v>534</v>
      </c>
      <c r="M1032" s="91" t="s">
        <v>894</v>
      </c>
      <c r="N1032" s="110">
        <v>40</v>
      </c>
    </row>
    <row r="1033" spans="2:14" ht="21" customHeight="1" x14ac:dyDescent="0.2">
      <c r="B1033" s="98"/>
      <c r="C1033" s="157"/>
      <c r="D1033" s="162"/>
      <c r="E1033" s="160"/>
      <c r="F1033" s="89"/>
      <c r="G1033" s="209" t="s">
        <v>535</v>
      </c>
      <c r="H1033" s="209"/>
      <c r="I1033" s="209"/>
      <c r="J1033" s="209"/>
      <c r="K1033" s="90" t="s">
        <v>528</v>
      </c>
      <c r="L1033" s="90" t="s">
        <v>536</v>
      </c>
      <c r="M1033" s="90"/>
      <c r="N1033" s="109">
        <f>N1034</f>
        <v>90</v>
      </c>
    </row>
    <row r="1034" spans="2:14" ht="22.5" customHeight="1" x14ac:dyDescent="0.2">
      <c r="B1034" s="98"/>
      <c r="C1034" s="157"/>
      <c r="D1034" s="162"/>
      <c r="E1034" s="160"/>
      <c r="F1034" s="89"/>
      <c r="G1034" s="158"/>
      <c r="H1034" s="198" t="s">
        <v>1142</v>
      </c>
      <c r="I1034" s="199"/>
      <c r="J1034" s="200"/>
      <c r="K1034" s="91" t="s">
        <v>528</v>
      </c>
      <c r="L1034" s="91" t="s">
        <v>536</v>
      </c>
      <c r="M1034" s="91" t="s">
        <v>894</v>
      </c>
      <c r="N1034" s="110">
        <v>90</v>
      </c>
    </row>
    <row r="1035" spans="2:14" ht="30.75" customHeight="1" x14ac:dyDescent="0.2">
      <c r="B1035" s="98"/>
      <c r="C1035" s="157"/>
      <c r="D1035" s="162"/>
      <c r="E1035" s="160"/>
      <c r="F1035" s="89"/>
      <c r="G1035" s="205" t="s">
        <v>537</v>
      </c>
      <c r="H1035" s="205"/>
      <c r="I1035" s="205"/>
      <c r="J1035" s="205"/>
      <c r="K1035" s="90" t="s">
        <v>528</v>
      </c>
      <c r="L1035" s="90" t="s">
        <v>538</v>
      </c>
      <c r="M1035" s="90"/>
      <c r="N1035" s="109">
        <f>N1036+N1037</f>
        <v>200</v>
      </c>
    </row>
    <row r="1036" spans="2:14" ht="21.75" customHeight="1" x14ac:dyDescent="0.2">
      <c r="B1036" s="98"/>
      <c r="C1036" s="157"/>
      <c r="D1036" s="162"/>
      <c r="E1036" s="160"/>
      <c r="F1036" s="89"/>
      <c r="G1036" s="158"/>
      <c r="H1036" s="206" t="s">
        <v>1141</v>
      </c>
      <c r="I1036" s="207"/>
      <c r="J1036" s="208"/>
      <c r="K1036" s="138" t="s">
        <v>528</v>
      </c>
      <c r="L1036" s="138" t="s">
        <v>538</v>
      </c>
      <c r="M1036" s="138" t="s">
        <v>894</v>
      </c>
      <c r="N1036" s="139">
        <v>185</v>
      </c>
    </row>
    <row r="1037" spans="2:14" ht="18" customHeight="1" thickBot="1" x14ac:dyDescent="0.25">
      <c r="B1037" s="98"/>
      <c r="C1037" s="157"/>
      <c r="D1037" s="162"/>
      <c r="E1037" s="160"/>
      <c r="F1037" s="89"/>
      <c r="G1037" s="158"/>
      <c r="H1037" s="245" t="s">
        <v>301</v>
      </c>
      <c r="I1037" s="246"/>
      <c r="J1037" s="247"/>
      <c r="K1037" s="179" t="s">
        <v>528</v>
      </c>
      <c r="L1037" s="179" t="s">
        <v>538</v>
      </c>
      <c r="M1037" s="179" t="s">
        <v>302</v>
      </c>
      <c r="N1037" s="180">
        <v>15</v>
      </c>
    </row>
    <row r="1038" spans="2:14" ht="21" customHeight="1" x14ac:dyDescent="0.2">
      <c r="B1038" s="98"/>
      <c r="C1038" s="157"/>
      <c r="D1038" s="162"/>
      <c r="E1038" s="203" t="s">
        <v>539</v>
      </c>
      <c r="F1038" s="203"/>
      <c r="G1038" s="203"/>
      <c r="H1038" s="255"/>
      <c r="I1038" s="255"/>
      <c r="J1038" s="255"/>
      <c r="K1038" s="140" t="s">
        <v>528</v>
      </c>
      <c r="L1038" s="140" t="s">
        <v>540</v>
      </c>
      <c r="M1038" s="140"/>
      <c r="N1038" s="141">
        <f>N1039</f>
        <v>24873</v>
      </c>
    </row>
    <row r="1039" spans="2:14" ht="65.25" customHeight="1" x14ac:dyDescent="0.2">
      <c r="B1039" s="98"/>
      <c r="C1039" s="157"/>
      <c r="D1039" s="162"/>
      <c r="E1039" s="160"/>
      <c r="F1039" s="204" t="s">
        <v>541</v>
      </c>
      <c r="G1039" s="204"/>
      <c r="H1039" s="204"/>
      <c r="I1039" s="204"/>
      <c r="J1039" s="204"/>
      <c r="K1039" s="93" t="s">
        <v>528</v>
      </c>
      <c r="L1039" s="93" t="s">
        <v>542</v>
      </c>
      <c r="M1039" s="93"/>
      <c r="N1039" s="112">
        <f>N1040</f>
        <v>24873</v>
      </c>
    </row>
    <row r="1040" spans="2:14" ht="48.75" customHeight="1" x14ac:dyDescent="0.2">
      <c r="B1040" s="98"/>
      <c r="C1040" s="157"/>
      <c r="D1040" s="162"/>
      <c r="E1040" s="160"/>
      <c r="F1040" s="89"/>
      <c r="G1040" s="209" t="s">
        <v>543</v>
      </c>
      <c r="H1040" s="209"/>
      <c r="I1040" s="209"/>
      <c r="J1040" s="209"/>
      <c r="K1040" s="90" t="s">
        <v>528</v>
      </c>
      <c r="L1040" s="90" t="s">
        <v>544</v>
      </c>
      <c r="M1040" s="90"/>
      <c r="N1040" s="109">
        <f>N1041</f>
        <v>24873</v>
      </c>
    </row>
    <row r="1041" spans="2:14" ht="23.25" customHeight="1" x14ac:dyDescent="0.2">
      <c r="B1041" s="98"/>
      <c r="C1041" s="157"/>
      <c r="D1041" s="162"/>
      <c r="E1041" s="160"/>
      <c r="F1041" s="89"/>
      <c r="G1041" s="158"/>
      <c r="H1041" s="198" t="s">
        <v>1142</v>
      </c>
      <c r="I1041" s="199"/>
      <c r="J1041" s="200"/>
      <c r="K1041" s="91" t="s">
        <v>528</v>
      </c>
      <c r="L1041" s="91" t="s">
        <v>544</v>
      </c>
      <c r="M1041" s="91" t="s">
        <v>894</v>
      </c>
      <c r="N1041" s="110">
        <v>24873</v>
      </c>
    </row>
    <row r="1042" spans="2:14" ht="24.75" customHeight="1" x14ac:dyDescent="0.2">
      <c r="B1042" s="257" t="s">
        <v>545</v>
      </c>
      <c r="C1042" s="258"/>
      <c r="D1042" s="258"/>
      <c r="E1042" s="258"/>
      <c r="F1042" s="258"/>
      <c r="G1042" s="258"/>
      <c r="H1042" s="258"/>
      <c r="I1042" s="258"/>
      <c r="J1042" s="258"/>
      <c r="K1042" s="94" t="s">
        <v>546</v>
      </c>
      <c r="L1042" s="94"/>
      <c r="M1042" s="94"/>
      <c r="N1042" s="106">
        <f>N1043+N1048+N1087</f>
        <v>173351.6</v>
      </c>
    </row>
    <row r="1043" spans="2:14" ht="23.25" customHeight="1" x14ac:dyDescent="0.2">
      <c r="B1043" s="98"/>
      <c r="C1043" s="201" t="s">
        <v>547</v>
      </c>
      <c r="D1043" s="201"/>
      <c r="E1043" s="201"/>
      <c r="F1043" s="201"/>
      <c r="G1043" s="201"/>
      <c r="H1043" s="201"/>
      <c r="I1043" s="201"/>
      <c r="J1043" s="201"/>
      <c r="K1043" s="87" t="s">
        <v>548</v>
      </c>
      <c r="L1043" s="87"/>
      <c r="M1043" s="87"/>
      <c r="N1043" s="107">
        <f>N1044</f>
        <v>12595.2</v>
      </c>
    </row>
    <row r="1044" spans="2:14" ht="24" customHeight="1" x14ac:dyDescent="0.2">
      <c r="B1044" s="98"/>
      <c r="C1044" s="157"/>
      <c r="D1044" s="253" t="s">
        <v>705</v>
      </c>
      <c r="E1044" s="253"/>
      <c r="F1044" s="253"/>
      <c r="G1044" s="253"/>
      <c r="H1044" s="253"/>
      <c r="I1044" s="253"/>
      <c r="J1044" s="253"/>
      <c r="K1044" s="88" t="s">
        <v>548</v>
      </c>
      <c r="L1044" s="88" t="s">
        <v>706</v>
      </c>
      <c r="M1044" s="88"/>
      <c r="N1044" s="108">
        <f>N1045</f>
        <v>12595.2</v>
      </c>
    </row>
    <row r="1045" spans="2:14" ht="20.25" customHeight="1" x14ac:dyDescent="0.2">
      <c r="B1045" s="98"/>
      <c r="C1045" s="157"/>
      <c r="D1045" s="162"/>
      <c r="E1045" s="160"/>
      <c r="F1045" s="89"/>
      <c r="G1045" s="210" t="s">
        <v>549</v>
      </c>
      <c r="H1045" s="210"/>
      <c r="I1045" s="210"/>
      <c r="J1045" s="210"/>
      <c r="K1045" s="134" t="s">
        <v>548</v>
      </c>
      <c r="L1045" s="134" t="s">
        <v>550</v>
      </c>
      <c r="M1045" s="134"/>
      <c r="N1045" s="135">
        <f>N1046+N1047</f>
        <v>12595.2</v>
      </c>
    </row>
    <row r="1046" spans="2:14" ht="33" customHeight="1" x14ac:dyDescent="0.2">
      <c r="B1046" s="98"/>
      <c r="C1046" s="157"/>
      <c r="D1046" s="162"/>
      <c r="E1046" s="160"/>
      <c r="F1046" s="89"/>
      <c r="G1046" s="158"/>
      <c r="H1046" s="198" t="s">
        <v>958</v>
      </c>
      <c r="I1046" s="199"/>
      <c r="J1046" s="200"/>
      <c r="K1046" s="91" t="s">
        <v>548</v>
      </c>
      <c r="L1046" s="91" t="s">
        <v>550</v>
      </c>
      <c r="M1046" s="91" t="s">
        <v>959</v>
      </c>
      <c r="N1046" s="110">
        <v>12395.2</v>
      </c>
    </row>
    <row r="1047" spans="2:14" ht="33.75" customHeight="1" x14ac:dyDescent="0.2">
      <c r="B1047" s="98"/>
      <c r="C1047" s="157"/>
      <c r="D1047" s="162"/>
      <c r="E1047" s="160"/>
      <c r="F1047" s="89"/>
      <c r="G1047" s="158"/>
      <c r="H1047" s="218" t="s">
        <v>551</v>
      </c>
      <c r="I1047" s="195"/>
      <c r="J1047" s="196"/>
      <c r="K1047" s="91" t="s">
        <v>548</v>
      </c>
      <c r="L1047" s="91" t="s">
        <v>550</v>
      </c>
      <c r="M1047" s="91" t="s">
        <v>552</v>
      </c>
      <c r="N1047" s="110">
        <v>200</v>
      </c>
    </row>
    <row r="1048" spans="2:14" ht="22.5" customHeight="1" x14ac:dyDescent="0.2">
      <c r="B1048" s="98"/>
      <c r="C1048" s="201" t="s">
        <v>553</v>
      </c>
      <c r="D1048" s="201"/>
      <c r="E1048" s="201"/>
      <c r="F1048" s="201"/>
      <c r="G1048" s="201"/>
      <c r="H1048" s="217"/>
      <c r="I1048" s="217"/>
      <c r="J1048" s="217"/>
      <c r="K1048" s="142" t="s">
        <v>554</v>
      </c>
      <c r="L1048" s="142"/>
      <c r="M1048" s="142"/>
      <c r="N1048" s="143">
        <f>N1049+N1069+N1074</f>
        <v>98639.400000000009</v>
      </c>
    </row>
    <row r="1049" spans="2:14" ht="33" customHeight="1" x14ac:dyDescent="0.2">
      <c r="B1049" s="98"/>
      <c r="C1049" s="157"/>
      <c r="D1049" s="202" t="s">
        <v>895</v>
      </c>
      <c r="E1049" s="202"/>
      <c r="F1049" s="202"/>
      <c r="G1049" s="202"/>
      <c r="H1049" s="202"/>
      <c r="I1049" s="202"/>
      <c r="J1049" s="202"/>
      <c r="K1049" s="88" t="s">
        <v>554</v>
      </c>
      <c r="L1049" s="88" t="s">
        <v>896</v>
      </c>
      <c r="M1049" s="88"/>
      <c r="N1049" s="108">
        <f>N1050</f>
        <v>84301</v>
      </c>
    </row>
    <row r="1050" spans="2:14" ht="22.5" customHeight="1" x14ac:dyDescent="0.2">
      <c r="B1050" s="98"/>
      <c r="C1050" s="157"/>
      <c r="D1050" s="162"/>
      <c r="E1050" s="203" t="s">
        <v>897</v>
      </c>
      <c r="F1050" s="203"/>
      <c r="G1050" s="203"/>
      <c r="H1050" s="203"/>
      <c r="I1050" s="203"/>
      <c r="J1050" s="203"/>
      <c r="K1050" s="92" t="s">
        <v>554</v>
      </c>
      <c r="L1050" s="92" t="s">
        <v>898</v>
      </c>
      <c r="M1050" s="92"/>
      <c r="N1050" s="111">
        <f>N1051+N1065</f>
        <v>84301</v>
      </c>
    </row>
    <row r="1051" spans="2:14" ht="22.5" customHeight="1" x14ac:dyDescent="0.2">
      <c r="B1051" s="98"/>
      <c r="C1051" s="157"/>
      <c r="D1051" s="162"/>
      <c r="E1051" s="160"/>
      <c r="F1051" s="204" t="s">
        <v>555</v>
      </c>
      <c r="G1051" s="204"/>
      <c r="H1051" s="204"/>
      <c r="I1051" s="204"/>
      <c r="J1051" s="204"/>
      <c r="K1051" s="93" t="s">
        <v>554</v>
      </c>
      <c r="L1051" s="93" t="s">
        <v>556</v>
      </c>
      <c r="M1051" s="93"/>
      <c r="N1051" s="112">
        <f>N1052+N1054+N1056+N1059+N1061+N1063</f>
        <v>10790</v>
      </c>
    </row>
    <row r="1052" spans="2:14" ht="32.25" customHeight="1" x14ac:dyDescent="0.2">
      <c r="B1052" s="98"/>
      <c r="C1052" s="157"/>
      <c r="D1052" s="162"/>
      <c r="E1052" s="160"/>
      <c r="F1052" s="89"/>
      <c r="G1052" s="209" t="s">
        <v>244</v>
      </c>
      <c r="H1052" s="209"/>
      <c r="I1052" s="209"/>
      <c r="J1052" s="209"/>
      <c r="K1052" s="90" t="s">
        <v>554</v>
      </c>
      <c r="L1052" s="90" t="s">
        <v>245</v>
      </c>
      <c r="M1052" s="90"/>
      <c r="N1052" s="109">
        <f>N1053</f>
        <v>1200</v>
      </c>
    </row>
    <row r="1053" spans="2:14" ht="32.25" customHeight="1" x14ac:dyDescent="0.2">
      <c r="B1053" s="98"/>
      <c r="C1053" s="157"/>
      <c r="D1053" s="162"/>
      <c r="E1053" s="160"/>
      <c r="F1053" s="89"/>
      <c r="G1053" s="158"/>
      <c r="H1053" s="292" t="s">
        <v>207</v>
      </c>
      <c r="I1053" s="293"/>
      <c r="J1053" s="294"/>
      <c r="K1053" s="91" t="s">
        <v>554</v>
      </c>
      <c r="L1053" s="91" t="s">
        <v>245</v>
      </c>
      <c r="M1053" s="91" t="s">
        <v>246</v>
      </c>
      <c r="N1053" s="116">
        <v>1200</v>
      </c>
    </row>
    <row r="1054" spans="2:14" ht="21.75" customHeight="1" x14ac:dyDescent="0.2">
      <c r="B1054" s="98"/>
      <c r="C1054" s="157"/>
      <c r="D1054" s="162"/>
      <c r="E1054" s="160"/>
      <c r="F1054" s="89"/>
      <c r="G1054" s="209" t="s">
        <v>247</v>
      </c>
      <c r="H1054" s="209"/>
      <c r="I1054" s="209"/>
      <c r="J1054" s="209"/>
      <c r="K1054" s="90" t="s">
        <v>554</v>
      </c>
      <c r="L1054" s="90" t="s">
        <v>248</v>
      </c>
      <c r="M1054" s="90"/>
      <c r="N1054" s="109">
        <f>N1055</f>
        <v>360</v>
      </c>
    </row>
    <row r="1055" spans="2:14" ht="30.75" customHeight="1" x14ac:dyDescent="0.2">
      <c r="B1055" s="98"/>
      <c r="C1055" s="157"/>
      <c r="D1055" s="162"/>
      <c r="E1055" s="160"/>
      <c r="F1055" s="89"/>
      <c r="G1055" s="158"/>
      <c r="H1055" s="292" t="s">
        <v>207</v>
      </c>
      <c r="I1055" s="293"/>
      <c r="J1055" s="294"/>
      <c r="K1055" s="91" t="s">
        <v>554</v>
      </c>
      <c r="L1055" s="91" t="s">
        <v>248</v>
      </c>
      <c r="M1055" s="91" t="s">
        <v>246</v>
      </c>
      <c r="N1055" s="116">
        <v>360</v>
      </c>
    </row>
    <row r="1056" spans="2:14" ht="51" customHeight="1" x14ac:dyDescent="0.2">
      <c r="B1056" s="98"/>
      <c r="C1056" s="157"/>
      <c r="D1056" s="162"/>
      <c r="E1056" s="160"/>
      <c r="F1056" s="89"/>
      <c r="G1056" s="209" t="s">
        <v>249</v>
      </c>
      <c r="H1056" s="209"/>
      <c r="I1056" s="209"/>
      <c r="J1056" s="209"/>
      <c r="K1056" s="90" t="s">
        <v>554</v>
      </c>
      <c r="L1056" s="90" t="s">
        <v>250</v>
      </c>
      <c r="M1056" s="90"/>
      <c r="N1056" s="109">
        <f>N1057+N1058</f>
        <v>2150</v>
      </c>
    </row>
    <row r="1057" spans="2:14" ht="34.5" customHeight="1" x14ac:dyDescent="0.2">
      <c r="B1057" s="98"/>
      <c r="C1057" s="157"/>
      <c r="D1057" s="162"/>
      <c r="E1057" s="160"/>
      <c r="F1057" s="89"/>
      <c r="G1057" s="158"/>
      <c r="H1057" s="292" t="s">
        <v>207</v>
      </c>
      <c r="I1057" s="293"/>
      <c r="J1057" s="294"/>
      <c r="K1057" s="91" t="s">
        <v>554</v>
      </c>
      <c r="L1057" s="91" t="s">
        <v>250</v>
      </c>
      <c r="M1057" s="91" t="s">
        <v>246</v>
      </c>
      <c r="N1057" s="116">
        <v>1770</v>
      </c>
    </row>
    <row r="1058" spans="2:14" ht="34.5" customHeight="1" x14ac:dyDescent="0.2">
      <c r="B1058" s="98"/>
      <c r="C1058" s="157"/>
      <c r="D1058" s="162"/>
      <c r="E1058" s="160"/>
      <c r="F1058" s="89"/>
      <c r="G1058" s="158"/>
      <c r="H1058" s="198" t="s">
        <v>551</v>
      </c>
      <c r="I1058" s="199"/>
      <c r="J1058" s="200"/>
      <c r="K1058" s="91" t="s">
        <v>554</v>
      </c>
      <c r="L1058" s="91" t="s">
        <v>250</v>
      </c>
      <c r="M1058" s="91" t="s">
        <v>552</v>
      </c>
      <c r="N1058" s="110">
        <v>380</v>
      </c>
    </row>
    <row r="1059" spans="2:14" ht="36.75" customHeight="1" x14ac:dyDescent="0.2">
      <c r="B1059" s="98"/>
      <c r="C1059" s="157"/>
      <c r="D1059" s="162"/>
      <c r="E1059" s="160"/>
      <c r="F1059" s="89"/>
      <c r="G1059" s="209" t="s">
        <v>251</v>
      </c>
      <c r="H1059" s="209"/>
      <c r="I1059" s="209"/>
      <c r="J1059" s="209"/>
      <c r="K1059" s="90" t="s">
        <v>554</v>
      </c>
      <c r="L1059" s="90" t="s">
        <v>252</v>
      </c>
      <c r="M1059" s="90"/>
      <c r="N1059" s="109">
        <f>N1060</f>
        <v>280</v>
      </c>
    </row>
    <row r="1060" spans="2:14" ht="33.75" customHeight="1" x14ac:dyDescent="0.2">
      <c r="B1060" s="98"/>
      <c r="C1060" s="157"/>
      <c r="D1060" s="162"/>
      <c r="E1060" s="160"/>
      <c r="F1060" s="89"/>
      <c r="G1060" s="158"/>
      <c r="H1060" s="292" t="s">
        <v>207</v>
      </c>
      <c r="I1060" s="293"/>
      <c r="J1060" s="294"/>
      <c r="K1060" s="91" t="s">
        <v>554</v>
      </c>
      <c r="L1060" s="91" t="s">
        <v>252</v>
      </c>
      <c r="M1060" s="91" t="s">
        <v>246</v>
      </c>
      <c r="N1060" s="116">
        <v>280</v>
      </c>
    </row>
    <row r="1061" spans="2:14" ht="39.75" customHeight="1" x14ac:dyDescent="0.2">
      <c r="B1061" s="98"/>
      <c r="C1061" s="157"/>
      <c r="D1061" s="162"/>
      <c r="E1061" s="160"/>
      <c r="F1061" s="89"/>
      <c r="G1061" s="209" t="s">
        <v>253</v>
      </c>
      <c r="H1061" s="209"/>
      <c r="I1061" s="209"/>
      <c r="J1061" s="209"/>
      <c r="K1061" s="90" t="s">
        <v>554</v>
      </c>
      <c r="L1061" s="90" t="s">
        <v>254</v>
      </c>
      <c r="M1061" s="90"/>
      <c r="N1061" s="109">
        <f>N1062</f>
        <v>3000</v>
      </c>
    </row>
    <row r="1062" spans="2:14" ht="31.5" customHeight="1" x14ac:dyDescent="0.2">
      <c r="B1062" s="98"/>
      <c r="C1062" s="157"/>
      <c r="D1062" s="162"/>
      <c r="E1062" s="160"/>
      <c r="F1062" s="89"/>
      <c r="G1062" s="158"/>
      <c r="H1062" s="292" t="s">
        <v>207</v>
      </c>
      <c r="I1062" s="293"/>
      <c r="J1062" s="294"/>
      <c r="K1062" s="91" t="s">
        <v>554</v>
      </c>
      <c r="L1062" s="91" t="s">
        <v>254</v>
      </c>
      <c r="M1062" s="91" t="s">
        <v>246</v>
      </c>
      <c r="N1062" s="116">
        <v>3000</v>
      </c>
    </row>
    <row r="1063" spans="2:14" ht="66.75" customHeight="1" x14ac:dyDescent="0.2">
      <c r="B1063" s="98"/>
      <c r="C1063" s="157"/>
      <c r="D1063" s="162"/>
      <c r="E1063" s="160"/>
      <c r="F1063" s="89"/>
      <c r="G1063" s="209" t="s">
        <v>255</v>
      </c>
      <c r="H1063" s="209"/>
      <c r="I1063" s="209"/>
      <c r="J1063" s="209"/>
      <c r="K1063" s="90" t="s">
        <v>554</v>
      </c>
      <c r="L1063" s="90" t="s">
        <v>256</v>
      </c>
      <c r="M1063" s="90"/>
      <c r="N1063" s="109">
        <f>N1064</f>
        <v>3800</v>
      </c>
    </row>
    <row r="1064" spans="2:14" ht="33.75" customHeight="1" x14ac:dyDescent="0.2">
      <c r="B1064" s="98"/>
      <c r="C1064" s="157"/>
      <c r="D1064" s="162"/>
      <c r="E1064" s="160"/>
      <c r="F1064" s="89"/>
      <c r="G1064" s="158"/>
      <c r="H1064" s="198" t="s">
        <v>1111</v>
      </c>
      <c r="I1064" s="199"/>
      <c r="J1064" s="200"/>
      <c r="K1064" s="91" t="s">
        <v>554</v>
      </c>
      <c r="L1064" s="91" t="s">
        <v>256</v>
      </c>
      <c r="M1064" s="91">
        <v>323</v>
      </c>
      <c r="N1064" s="110">
        <v>3800</v>
      </c>
    </row>
    <row r="1065" spans="2:14" ht="34.5" customHeight="1" x14ac:dyDescent="0.2">
      <c r="B1065" s="98"/>
      <c r="C1065" s="157"/>
      <c r="D1065" s="162"/>
      <c r="E1065" s="160"/>
      <c r="F1065" s="204" t="s">
        <v>899</v>
      </c>
      <c r="G1065" s="204"/>
      <c r="H1065" s="204"/>
      <c r="I1065" s="204"/>
      <c r="J1065" s="204"/>
      <c r="K1065" s="93" t="s">
        <v>554</v>
      </c>
      <c r="L1065" s="93" t="s">
        <v>900</v>
      </c>
      <c r="M1065" s="93"/>
      <c r="N1065" s="112">
        <f>N1066</f>
        <v>73511</v>
      </c>
    </row>
    <row r="1066" spans="2:14" ht="51.75" customHeight="1" x14ac:dyDescent="0.2">
      <c r="B1066" s="98"/>
      <c r="C1066" s="157"/>
      <c r="D1066" s="162"/>
      <c r="E1066" s="160"/>
      <c r="F1066" s="89"/>
      <c r="G1066" s="114" t="s">
        <v>257</v>
      </c>
      <c r="H1066" s="115"/>
      <c r="I1066" s="219" t="s">
        <v>1100</v>
      </c>
      <c r="J1066" s="220"/>
      <c r="K1066" s="90" t="s">
        <v>554</v>
      </c>
      <c r="L1066" s="90" t="s">
        <v>258</v>
      </c>
      <c r="M1066" s="90"/>
      <c r="N1066" s="109">
        <f>N1067+N1068</f>
        <v>73511</v>
      </c>
    </row>
    <row r="1067" spans="2:14" ht="33" customHeight="1" x14ac:dyDescent="0.2">
      <c r="B1067" s="98"/>
      <c r="C1067" s="157"/>
      <c r="D1067" s="162"/>
      <c r="E1067" s="160"/>
      <c r="F1067" s="89"/>
      <c r="G1067" s="158"/>
      <c r="H1067" s="197" t="s">
        <v>958</v>
      </c>
      <c r="I1067" s="197"/>
      <c r="J1067" s="197"/>
      <c r="K1067" s="91" t="s">
        <v>554</v>
      </c>
      <c r="L1067" s="91" t="s">
        <v>258</v>
      </c>
      <c r="M1067" s="91" t="s">
        <v>959</v>
      </c>
      <c r="N1067" s="110">
        <v>72911</v>
      </c>
    </row>
    <row r="1068" spans="2:14" ht="32.25" customHeight="1" x14ac:dyDescent="0.2">
      <c r="B1068" s="98"/>
      <c r="C1068" s="157"/>
      <c r="D1068" s="162"/>
      <c r="E1068" s="160"/>
      <c r="F1068" s="89"/>
      <c r="G1068" s="158"/>
      <c r="H1068" s="206" t="s">
        <v>551</v>
      </c>
      <c r="I1068" s="207"/>
      <c r="J1068" s="208"/>
      <c r="K1068" s="138" t="s">
        <v>554</v>
      </c>
      <c r="L1068" s="138" t="s">
        <v>258</v>
      </c>
      <c r="M1068" s="138" t="s">
        <v>552</v>
      </c>
      <c r="N1068" s="139">
        <v>600</v>
      </c>
    </row>
    <row r="1069" spans="2:14" ht="30.75" customHeight="1" thickBot="1" x14ac:dyDescent="0.25">
      <c r="B1069" s="98"/>
      <c r="C1069" s="157"/>
      <c r="D1069" s="285" t="s">
        <v>904</v>
      </c>
      <c r="E1069" s="285"/>
      <c r="F1069" s="285"/>
      <c r="G1069" s="285"/>
      <c r="H1069" s="285"/>
      <c r="I1069" s="285"/>
      <c r="J1069" s="285"/>
      <c r="K1069" s="191" t="s">
        <v>554</v>
      </c>
      <c r="L1069" s="191" t="s">
        <v>905</v>
      </c>
      <c r="M1069" s="191"/>
      <c r="N1069" s="192">
        <f>N1070</f>
        <v>436.6</v>
      </c>
    </row>
    <row r="1070" spans="2:14" ht="18.75" customHeight="1" x14ac:dyDescent="0.2">
      <c r="B1070" s="98"/>
      <c r="C1070" s="157"/>
      <c r="D1070" s="162"/>
      <c r="E1070" s="255" t="s">
        <v>33</v>
      </c>
      <c r="F1070" s="255"/>
      <c r="G1070" s="255"/>
      <c r="H1070" s="255"/>
      <c r="I1070" s="255"/>
      <c r="J1070" s="255"/>
      <c r="K1070" s="140" t="s">
        <v>554</v>
      </c>
      <c r="L1070" s="140" t="s">
        <v>34</v>
      </c>
      <c r="M1070" s="140"/>
      <c r="N1070" s="141">
        <f>N1071</f>
        <v>436.6</v>
      </c>
    </row>
    <row r="1071" spans="2:14" ht="36" customHeight="1" x14ac:dyDescent="0.2">
      <c r="B1071" s="98"/>
      <c r="C1071" s="157"/>
      <c r="D1071" s="162"/>
      <c r="E1071" s="160"/>
      <c r="F1071" s="204" t="s">
        <v>259</v>
      </c>
      <c r="G1071" s="204"/>
      <c r="H1071" s="204"/>
      <c r="I1071" s="204"/>
      <c r="J1071" s="204"/>
      <c r="K1071" s="93" t="s">
        <v>554</v>
      </c>
      <c r="L1071" s="93" t="s">
        <v>260</v>
      </c>
      <c r="M1071" s="93"/>
      <c r="N1071" s="112">
        <f>N1072</f>
        <v>436.6</v>
      </c>
    </row>
    <row r="1072" spans="2:14" ht="33.75" customHeight="1" x14ac:dyDescent="0.2">
      <c r="B1072" s="98"/>
      <c r="C1072" s="157"/>
      <c r="D1072" s="162"/>
      <c r="E1072" s="160"/>
      <c r="F1072" s="89"/>
      <c r="G1072" s="209" t="s">
        <v>261</v>
      </c>
      <c r="H1072" s="209"/>
      <c r="I1072" s="209"/>
      <c r="J1072" s="209"/>
      <c r="K1072" s="90" t="s">
        <v>554</v>
      </c>
      <c r="L1072" s="90" t="s">
        <v>262</v>
      </c>
      <c r="M1072" s="90"/>
      <c r="N1072" s="109">
        <f>N1073</f>
        <v>436.6</v>
      </c>
    </row>
    <row r="1073" spans="2:14" ht="33" customHeight="1" x14ac:dyDescent="0.2">
      <c r="B1073" s="98"/>
      <c r="C1073" s="157"/>
      <c r="D1073" s="162"/>
      <c r="E1073" s="160"/>
      <c r="F1073" s="89"/>
      <c r="G1073" s="158"/>
      <c r="H1073" s="198" t="s">
        <v>958</v>
      </c>
      <c r="I1073" s="199"/>
      <c r="J1073" s="200"/>
      <c r="K1073" s="91" t="s">
        <v>554</v>
      </c>
      <c r="L1073" s="91" t="s">
        <v>262</v>
      </c>
      <c r="M1073" s="91" t="s">
        <v>959</v>
      </c>
      <c r="N1073" s="110">
        <v>436.6</v>
      </c>
    </row>
    <row r="1074" spans="2:14" ht="20.25" customHeight="1" x14ac:dyDescent="0.2">
      <c r="B1074" s="98"/>
      <c r="C1074" s="157"/>
      <c r="D1074" s="202" t="s">
        <v>263</v>
      </c>
      <c r="E1074" s="202"/>
      <c r="F1074" s="202"/>
      <c r="G1074" s="202"/>
      <c r="H1074" s="202"/>
      <c r="I1074" s="202"/>
      <c r="J1074" s="202"/>
      <c r="K1074" s="88" t="s">
        <v>554</v>
      </c>
      <c r="L1074" s="88" t="s">
        <v>264</v>
      </c>
      <c r="M1074" s="88"/>
      <c r="N1074" s="108">
        <f>N1075+N1079+N1083</f>
        <v>13901.800000000001</v>
      </c>
    </row>
    <row r="1075" spans="2:14" ht="22.5" customHeight="1" x14ac:dyDescent="0.2">
      <c r="B1075" s="98"/>
      <c r="C1075" s="157"/>
      <c r="D1075" s="162"/>
      <c r="E1075" s="203" t="s">
        <v>265</v>
      </c>
      <c r="F1075" s="203"/>
      <c r="G1075" s="203"/>
      <c r="H1075" s="203"/>
      <c r="I1075" s="203"/>
      <c r="J1075" s="203"/>
      <c r="K1075" s="92" t="s">
        <v>554</v>
      </c>
      <c r="L1075" s="92" t="s">
        <v>266</v>
      </c>
      <c r="M1075" s="92"/>
      <c r="N1075" s="111">
        <f>N1076</f>
        <v>12817.7</v>
      </c>
    </row>
    <row r="1076" spans="2:14" ht="48" customHeight="1" x14ac:dyDescent="0.2">
      <c r="B1076" s="98"/>
      <c r="C1076" s="157"/>
      <c r="D1076" s="162"/>
      <c r="E1076" s="160"/>
      <c r="F1076" s="204" t="s">
        <v>267</v>
      </c>
      <c r="G1076" s="204"/>
      <c r="H1076" s="204"/>
      <c r="I1076" s="204"/>
      <c r="J1076" s="204"/>
      <c r="K1076" s="93" t="s">
        <v>554</v>
      </c>
      <c r="L1076" s="93" t="s">
        <v>268</v>
      </c>
      <c r="M1076" s="93"/>
      <c r="N1076" s="112">
        <f>N1077</f>
        <v>12817.7</v>
      </c>
    </row>
    <row r="1077" spans="2:14" ht="21.75" customHeight="1" x14ac:dyDescent="0.2">
      <c r="B1077" s="98"/>
      <c r="C1077" s="157"/>
      <c r="D1077" s="162"/>
      <c r="E1077" s="160"/>
      <c r="F1077" s="89"/>
      <c r="G1077" s="205" t="s">
        <v>269</v>
      </c>
      <c r="H1077" s="205"/>
      <c r="I1077" s="205"/>
      <c r="J1077" s="205"/>
      <c r="K1077" s="90" t="s">
        <v>554</v>
      </c>
      <c r="L1077" s="90" t="s">
        <v>270</v>
      </c>
      <c r="M1077" s="90"/>
      <c r="N1077" s="109">
        <f>N1078</f>
        <v>12817.7</v>
      </c>
    </row>
    <row r="1078" spans="2:14" ht="30.75" customHeight="1" x14ac:dyDescent="0.2">
      <c r="B1078" s="98"/>
      <c r="C1078" s="157"/>
      <c r="D1078" s="162"/>
      <c r="E1078" s="160"/>
      <c r="F1078" s="89"/>
      <c r="G1078" s="158"/>
      <c r="H1078" s="206" t="s">
        <v>958</v>
      </c>
      <c r="I1078" s="207"/>
      <c r="J1078" s="208"/>
      <c r="K1078" s="138" t="s">
        <v>554</v>
      </c>
      <c r="L1078" s="138" t="s">
        <v>270</v>
      </c>
      <c r="M1078" s="138" t="s">
        <v>959</v>
      </c>
      <c r="N1078" s="139">
        <v>12817.7</v>
      </c>
    </row>
    <row r="1079" spans="2:14" ht="31.5" customHeight="1" x14ac:dyDescent="0.2">
      <c r="B1079" s="98"/>
      <c r="C1079" s="157"/>
      <c r="D1079" s="162"/>
      <c r="E1079" s="248" t="s">
        <v>271</v>
      </c>
      <c r="F1079" s="248"/>
      <c r="G1079" s="248"/>
      <c r="H1079" s="248"/>
      <c r="I1079" s="248"/>
      <c r="J1079" s="248"/>
      <c r="K1079" s="92" t="s">
        <v>554</v>
      </c>
      <c r="L1079" s="92" t="s">
        <v>272</v>
      </c>
      <c r="M1079" s="92"/>
      <c r="N1079" s="111">
        <f>N1080</f>
        <v>103.1</v>
      </c>
    </row>
    <row r="1080" spans="2:14" ht="49.5" customHeight="1" x14ac:dyDescent="0.2">
      <c r="B1080" s="98"/>
      <c r="C1080" s="157"/>
      <c r="D1080" s="162"/>
      <c r="E1080" s="160"/>
      <c r="F1080" s="242" t="s">
        <v>273</v>
      </c>
      <c r="G1080" s="242"/>
      <c r="H1080" s="242"/>
      <c r="I1080" s="242"/>
      <c r="J1080" s="242"/>
      <c r="K1080" s="132" t="s">
        <v>554</v>
      </c>
      <c r="L1080" s="132" t="s">
        <v>274</v>
      </c>
      <c r="M1080" s="132"/>
      <c r="N1080" s="133">
        <f>N1081</f>
        <v>103.1</v>
      </c>
    </row>
    <row r="1081" spans="2:14" ht="51" customHeight="1" x14ac:dyDescent="0.2">
      <c r="B1081" s="98"/>
      <c r="C1081" s="157"/>
      <c r="D1081" s="162"/>
      <c r="E1081" s="160"/>
      <c r="F1081" s="89"/>
      <c r="G1081" s="209" t="s">
        <v>275</v>
      </c>
      <c r="H1081" s="209"/>
      <c r="I1081" s="209"/>
      <c r="J1081" s="209"/>
      <c r="K1081" s="90" t="s">
        <v>554</v>
      </c>
      <c r="L1081" s="90" t="s">
        <v>276</v>
      </c>
      <c r="M1081" s="90"/>
      <c r="N1081" s="109">
        <f>N1082</f>
        <v>103.1</v>
      </c>
    </row>
    <row r="1082" spans="2:14" ht="20.25" customHeight="1" x14ac:dyDescent="0.2">
      <c r="B1082" s="98"/>
      <c r="C1082" s="157"/>
      <c r="D1082" s="162"/>
      <c r="E1082" s="160"/>
      <c r="F1082" s="89"/>
      <c r="G1082" s="158"/>
      <c r="H1082" s="198" t="s">
        <v>277</v>
      </c>
      <c r="I1082" s="199"/>
      <c r="J1082" s="200"/>
      <c r="K1082" s="91" t="s">
        <v>554</v>
      </c>
      <c r="L1082" s="91" t="s">
        <v>276</v>
      </c>
      <c r="M1082" s="91" t="s">
        <v>278</v>
      </c>
      <c r="N1082" s="110">
        <v>103.1</v>
      </c>
    </row>
    <row r="1083" spans="2:14" ht="31.5" customHeight="1" x14ac:dyDescent="0.2">
      <c r="B1083" s="98"/>
      <c r="C1083" s="157"/>
      <c r="D1083" s="162"/>
      <c r="E1083" s="203" t="s">
        <v>279</v>
      </c>
      <c r="F1083" s="203"/>
      <c r="G1083" s="203"/>
      <c r="H1083" s="203"/>
      <c r="I1083" s="203"/>
      <c r="J1083" s="203"/>
      <c r="K1083" s="92" t="s">
        <v>554</v>
      </c>
      <c r="L1083" s="92" t="s">
        <v>280</v>
      </c>
      <c r="M1083" s="92"/>
      <c r="N1083" s="111">
        <f>N1084</f>
        <v>981</v>
      </c>
    </row>
    <row r="1084" spans="2:14" ht="81" customHeight="1" x14ac:dyDescent="0.2">
      <c r="B1084" s="98"/>
      <c r="C1084" s="157"/>
      <c r="D1084" s="162"/>
      <c r="E1084" s="160"/>
      <c r="F1084" s="204" t="s">
        <v>922</v>
      </c>
      <c r="G1084" s="204"/>
      <c r="H1084" s="204"/>
      <c r="I1084" s="204"/>
      <c r="J1084" s="204"/>
      <c r="K1084" s="93" t="s">
        <v>554</v>
      </c>
      <c r="L1084" s="93" t="s">
        <v>281</v>
      </c>
      <c r="M1084" s="93"/>
      <c r="N1084" s="112">
        <f>N1085</f>
        <v>981</v>
      </c>
    </row>
    <row r="1085" spans="2:14" ht="66" customHeight="1" x14ac:dyDescent="0.2">
      <c r="B1085" s="98"/>
      <c r="C1085" s="157"/>
      <c r="D1085" s="162"/>
      <c r="E1085" s="160"/>
      <c r="F1085" s="89"/>
      <c r="G1085" s="209" t="s">
        <v>580</v>
      </c>
      <c r="H1085" s="209"/>
      <c r="I1085" s="209"/>
      <c r="J1085" s="209"/>
      <c r="K1085" s="90" t="s">
        <v>554</v>
      </c>
      <c r="L1085" s="90" t="s">
        <v>581</v>
      </c>
      <c r="M1085" s="90"/>
      <c r="N1085" s="109">
        <f>N1086</f>
        <v>981</v>
      </c>
    </row>
    <row r="1086" spans="2:14" ht="32.25" customHeight="1" x14ac:dyDescent="0.2">
      <c r="B1086" s="98"/>
      <c r="C1086" s="157"/>
      <c r="D1086" s="162"/>
      <c r="E1086" s="160"/>
      <c r="F1086" s="89"/>
      <c r="G1086" s="158"/>
      <c r="H1086" s="198" t="s">
        <v>958</v>
      </c>
      <c r="I1086" s="199"/>
      <c r="J1086" s="200"/>
      <c r="K1086" s="91" t="s">
        <v>554</v>
      </c>
      <c r="L1086" s="91" t="s">
        <v>581</v>
      </c>
      <c r="M1086" s="91" t="s">
        <v>959</v>
      </c>
      <c r="N1086" s="110">
        <v>981</v>
      </c>
    </row>
    <row r="1087" spans="2:14" ht="23.25" customHeight="1" x14ac:dyDescent="0.2">
      <c r="B1087" s="98"/>
      <c r="C1087" s="201" t="s">
        <v>582</v>
      </c>
      <c r="D1087" s="201"/>
      <c r="E1087" s="201"/>
      <c r="F1087" s="201"/>
      <c r="G1087" s="201"/>
      <c r="H1087" s="201"/>
      <c r="I1087" s="201"/>
      <c r="J1087" s="201"/>
      <c r="K1087" s="87" t="s">
        <v>583</v>
      </c>
      <c r="L1087" s="87"/>
      <c r="M1087" s="87"/>
      <c r="N1087" s="107">
        <f>N1088+N1094</f>
        <v>62117</v>
      </c>
    </row>
    <row r="1088" spans="2:14" ht="33.75" customHeight="1" x14ac:dyDescent="0.2">
      <c r="B1088" s="98"/>
      <c r="C1088" s="157"/>
      <c r="D1088" s="202" t="s">
        <v>236</v>
      </c>
      <c r="E1088" s="202"/>
      <c r="F1088" s="202"/>
      <c r="G1088" s="202"/>
      <c r="H1088" s="202"/>
      <c r="I1088" s="202"/>
      <c r="J1088" s="202"/>
      <c r="K1088" s="88" t="s">
        <v>583</v>
      </c>
      <c r="L1088" s="88" t="s">
        <v>237</v>
      </c>
      <c r="M1088" s="88"/>
      <c r="N1088" s="108">
        <f>N1089</f>
        <v>48734</v>
      </c>
    </row>
    <row r="1089" spans="2:14" ht="23.25" customHeight="1" x14ac:dyDescent="0.2">
      <c r="B1089" s="98"/>
      <c r="C1089" s="157"/>
      <c r="D1089" s="162"/>
      <c r="E1089" s="203" t="s">
        <v>178</v>
      </c>
      <c r="F1089" s="203"/>
      <c r="G1089" s="203"/>
      <c r="H1089" s="203"/>
      <c r="I1089" s="203"/>
      <c r="J1089" s="203"/>
      <c r="K1089" s="92" t="s">
        <v>583</v>
      </c>
      <c r="L1089" s="92" t="s">
        <v>179</v>
      </c>
      <c r="M1089" s="92"/>
      <c r="N1089" s="111">
        <f>N1090</f>
        <v>48734</v>
      </c>
    </row>
    <row r="1090" spans="2:14" ht="33" customHeight="1" x14ac:dyDescent="0.2">
      <c r="B1090" s="98"/>
      <c r="C1090" s="157"/>
      <c r="D1090" s="162"/>
      <c r="E1090" s="160"/>
      <c r="F1090" s="204" t="s">
        <v>180</v>
      </c>
      <c r="G1090" s="204"/>
      <c r="H1090" s="204"/>
      <c r="I1090" s="204"/>
      <c r="J1090" s="204"/>
      <c r="K1090" s="93" t="s">
        <v>583</v>
      </c>
      <c r="L1090" s="93" t="s">
        <v>181</v>
      </c>
      <c r="M1090" s="93"/>
      <c r="N1090" s="112">
        <f>N1091</f>
        <v>48734</v>
      </c>
    </row>
    <row r="1091" spans="2:14" ht="66" customHeight="1" x14ac:dyDescent="0.2">
      <c r="B1091" s="98"/>
      <c r="C1091" s="157"/>
      <c r="D1091" s="162"/>
      <c r="E1091" s="160"/>
      <c r="F1091" s="89"/>
      <c r="G1091" s="209" t="s">
        <v>126</v>
      </c>
      <c r="H1091" s="209"/>
      <c r="I1091" s="209"/>
      <c r="J1091" s="209"/>
      <c r="K1091" s="90" t="s">
        <v>583</v>
      </c>
      <c r="L1091" s="90" t="s">
        <v>127</v>
      </c>
      <c r="M1091" s="90"/>
      <c r="N1091" s="109">
        <f>N1092+N1093</f>
        <v>48734</v>
      </c>
    </row>
    <row r="1092" spans="2:14" ht="30.75" customHeight="1" x14ac:dyDescent="0.2">
      <c r="B1092" s="98"/>
      <c r="C1092" s="157"/>
      <c r="D1092" s="162"/>
      <c r="E1092" s="160"/>
      <c r="F1092" s="89"/>
      <c r="G1092" s="158"/>
      <c r="H1092" s="198" t="s">
        <v>958</v>
      </c>
      <c r="I1092" s="199"/>
      <c r="J1092" s="200"/>
      <c r="K1092" s="91" t="s">
        <v>583</v>
      </c>
      <c r="L1092" s="91" t="s">
        <v>127</v>
      </c>
      <c r="M1092" s="91" t="s">
        <v>959</v>
      </c>
      <c r="N1092" s="110">
        <v>48251</v>
      </c>
    </row>
    <row r="1093" spans="2:14" ht="32.25" customHeight="1" x14ac:dyDescent="0.2">
      <c r="B1093" s="98"/>
      <c r="C1093" s="157"/>
      <c r="D1093" s="162"/>
      <c r="E1093" s="160"/>
      <c r="F1093" s="89"/>
      <c r="G1093" s="158"/>
      <c r="H1093" s="198" t="s">
        <v>551</v>
      </c>
      <c r="I1093" s="199"/>
      <c r="J1093" s="200"/>
      <c r="K1093" s="91" t="s">
        <v>583</v>
      </c>
      <c r="L1093" s="91" t="s">
        <v>127</v>
      </c>
      <c r="M1093" s="91" t="s">
        <v>552</v>
      </c>
      <c r="N1093" s="110">
        <v>483</v>
      </c>
    </row>
    <row r="1094" spans="2:14" ht="23.25" customHeight="1" x14ac:dyDescent="0.2">
      <c r="B1094" s="98"/>
      <c r="C1094" s="157"/>
      <c r="D1094" s="202" t="s">
        <v>263</v>
      </c>
      <c r="E1094" s="202"/>
      <c r="F1094" s="202"/>
      <c r="G1094" s="202"/>
      <c r="H1094" s="202"/>
      <c r="I1094" s="202"/>
      <c r="J1094" s="202"/>
      <c r="K1094" s="88" t="s">
        <v>583</v>
      </c>
      <c r="L1094" s="88" t="s">
        <v>264</v>
      </c>
      <c r="M1094" s="88"/>
      <c r="N1094" s="108">
        <f>N1095</f>
        <v>13383</v>
      </c>
    </row>
    <row r="1095" spans="2:14" ht="32.25" customHeight="1" x14ac:dyDescent="0.2">
      <c r="B1095" s="98"/>
      <c r="C1095" s="157"/>
      <c r="D1095" s="162"/>
      <c r="E1095" s="203" t="s">
        <v>584</v>
      </c>
      <c r="F1095" s="203"/>
      <c r="G1095" s="203"/>
      <c r="H1095" s="203"/>
      <c r="I1095" s="203"/>
      <c r="J1095" s="203"/>
      <c r="K1095" s="92" t="s">
        <v>583</v>
      </c>
      <c r="L1095" s="92" t="s">
        <v>585</v>
      </c>
      <c r="M1095" s="92"/>
      <c r="N1095" s="111">
        <f>N1096</f>
        <v>13383</v>
      </c>
    </row>
    <row r="1096" spans="2:14" ht="36.75" customHeight="1" x14ac:dyDescent="0.2">
      <c r="B1096" s="98"/>
      <c r="C1096" s="157"/>
      <c r="D1096" s="162"/>
      <c r="E1096" s="160"/>
      <c r="F1096" s="204" t="s">
        <v>586</v>
      </c>
      <c r="G1096" s="204"/>
      <c r="H1096" s="204"/>
      <c r="I1096" s="204"/>
      <c r="J1096" s="204"/>
      <c r="K1096" s="93" t="s">
        <v>583</v>
      </c>
      <c r="L1096" s="93" t="s">
        <v>587</v>
      </c>
      <c r="M1096" s="93"/>
      <c r="N1096" s="112">
        <f>N1097</f>
        <v>13383</v>
      </c>
    </row>
    <row r="1097" spans="2:14" ht="47.25" customHeight="1" x14ac:dyDescent="0.2">
      <c r="B1097" s="98"/>
      <c r="C1097" s="157"/>
      <c r="D1097" s="162"/>
      <c r="E1097" s="160"/>
      <c r="F1097" s="89"/>
      <c r="G1097" s="205" t="s">
        <v>588</v>
      </c>
      <c r="H1097" s="205"/>
      <c r="I1097" s="205"/>
      <c r="J1097" s="205"/>
      <c r="K1097" s="90" t="s">
        <v>583</v>
      </c>
      <c r="L1097" s="90" t="s">
        <v>589</v>
      </c>
      <c r="M1097" s="90"/>
      <c r="N1097" s="109">
        <f>N1098</f>
        <v>13383</v>
      </c>
    </row>
    <row r="1098" spans="2:14" ht="33.75" customHeight="1" x14ac:dyDescent="0.2">
      <c r="B1098" s="98"/>
      <c r="C1098" s="157"/>
      <c r="D1098" s="162"/>
      <c r="E1098" s="160"/>
      <c r="F1098" s="89"/>
      <c r="G1098" s="158"/>
      <c r="H1098" s="206" t="s">
        <v>590</v>
      </c>
      <c r="I1098" s="207"/>
      <c r="J1098" s="208"/>
      <c r="K1098" s="138" t="s">
        <v>583</v>
      </c>
      <c r="L1098" s="138" t="s">
        <v>589</v>
      </c>
      <c r="M1098" s="138" t="s">
        <v>591</v>
      </c>
      <c r="N1098" s="139">
        <v>13383</v>
      </c>
    </row>
    <row r="1099" spans="2:14" ht="21.75" customHeight="1" thickBot="1" x14ac:dyDescent="0.25">
      <c r="B1099" s="295" t="s">
        <v>592</v>
      </c>
      <c r="C1099" s="296"/>
      <c r="D1099" s="296"/>
      <c r="E1099" s="296"/>
      <c r="F1099" s="296"/>
      <c r="G1099" s="296"/>
      <c r="H1099" s="296"/>
      <c r="I1099" s="296"/>
      <c r="J1099" s="296"/>
      <c r="K1099" s="193" t="s">
        <v>593</v>
      </c>
      <c r="L1099" s="193"/>
      <c r="M1099" s="193"/>
      <c r="N1099" s="194">
        <f>N1100+N1157</f>
        <v>281068</v>
      </c>
    </row>
    <row r="1100" spans="2:14" ht="23.25" customHeight="1" x14ac:dyDescent="0.2">
      <c r="B1100" s="98"/>
      <c r="C1100" s="217" t="s">
        <v>594</v>
      </c>
      <c r="D1100" s="217"/>
      <c r="E1100" s="217"/>
      <c r="F1100" s="217"/>
      <c r="G1100" s="217"/>
      <c r="H1100" s="217"/>
      <c r="I1100" s="217"/>
      <c r="J1100" s="217"/>
      <c r="K1100" s="142" t="s">
        <v>595</v>
      </c>
      <c r="L1100" s="142"/>
      <c r="M1100" s="142"/>
      <c r="N1100" s="143">
        <f>N1101+N1108</f>
        <v>275164</v>
      </c>
    </row>
    <row r="1101" spans="2:14" ht="32.25" customHeight="1" x14ac:dyDescent="0.2">
      <c r="B1101" s="98"/>
      <c r="C1101" s="157"/>
      <c r="D1101" s="202" t="s">
        <v>895</v>
      </c>
      <c r="E1101" s="202"/>
      <c r="F1101" s="202"/>
      <c r="G1101" s="202"/>
      <c r="H1101" s="202"/>
      <c r="I1101" s="202"/>
      <c r="J1101" s="202"/>
      <c r="K1101" s="88" t="s">
        <v>595</v>
      </c>
      <c r="L1101" s="88" t="s">
        <v>896</v>
      </c>
      <c r="M1101" s="88"/>
      <c r="N1101" s="108">
        <f>N1102</f>
        <v>871.9</v>
      </c>
    </row>
    <row r="1102" spans="2:14" ht="36" customHeight="1" x14ac:dyDescent="0.2">
      <c r="B1102" s="98"/>
      <c r="C1102" s="157"/>
      <c r="D1102" s="162"/>
      <c r="E1102" s="203" t="s">
        <v>1003</v>
      </c>
      <c r="F1102" s="203"/>
      <c r="G1102" s="203"/>
      <c r="H1102" s="203"/>
      <c r="I1102" s="203"/>
      <c r="J1102" s="203"/>
      <c r="K1102" s="92" t="s">
        <v>595</v>
      </c>
      <c r="L1102" s="92" t="s">
        <v>1004</v>
      </c>
      <c r="M1102" s="92"/>
      <c r="N1102" s="111">
        <f>N1103</f>
        <v>871.9</v>
      </c>
    </row>
    <row r="1103" spans="2:14" ht="34.5" customHeight="1" x14ac:dyDescent="0.2">
      <c r="B1103" s="98"/>
      <c r="C1103" s="157"/>
      <c r="D1103" s="162"/>
      <c r="E1103" s="160"/>
      <c r="F1103" s="204" t="s">
        <v>1005</v>
      </c>
      <c r="G1103" s="204"/>
      <c r="H1103" s="204"/>
      <c r="I1103" s="204"/>
      <c r="J1103" s="204"/>
      <c r="K1103" s="93" t="s">
        <v>595</v>
      </c>
      <c r="L1103" s="93" t="s">
        <v>1006</v>
      </c>
      <c r="M1103" s="93"/>
      <c r="N1103" s="112">
        <f>N1104+N1106</f>
        <v>871.9</v>
      </c>
    </row>
    <row r="1104" spans="2:14" ht="67.5" customHeight="1" x14ac:dyDescent="0.2">
      <c r="B1104" s="98"/>
      <c r="C1104" s="157"/>
      <c r="D1104" s="162"/>
      <c r="E1104" s="160"/>
      <c r="F1104" s="89"/>
      <c r="G1104" s="209" t="s">
        <v>596</v>
      </c>
      <c r="H1104" s="209"/>
      <c r="I1104" s="209"/>
      <c r="J1104" s="209"/>
      <c r="K1104" s="90" t="s">
        <v>595</v>
      </c>
      <c r="L1104" s="90" t="s">
        <v>597</v>
      </c>
      <c r="M1104" s="90"/>
      <c r="N1104" s="109">
        <f>N1105</f>
        <v>261.60000000000002</v>
      </c>
    </row>
    <row r="1105" spans="2:14" ht="18.75" customHeight="1" x14ac:dyDescent="0.2">
      <c r="B1105" s="98"/>
      <c r="C1105" s="157"/>
      <c r="D1105" s="162"/>
      <c r="E1105" s="160"/>
      <c r="F1105" s="89"/>
      <c r="G1105" s="158"/>
      <c r="H1105" s="218" t="s">
        <v>210</v>
      </c>
      <c r="I1105" s="195"/>
      <c r="J1105" s="196"/>
      <c r="K1105" s="91" t="s">
        <v>595</v>
      </c>
      <c r="L1105" s="91" t="s">
        <v>597</v>
      </c>
      <c r="M1105" s="91" t="s">
        <v>211</v>
      </c>
      <c r="N1105" s="110">
        <v>261.60000000000002</v>
      </c>
    </row>
    <row r="1106" spans="2:14" ht="68.25" customHeight="1" x14ac:dyDescent="0.2">
      <c r="B1106" s="98"/>
      <c r="C1106" s="157"/>
      <c r="D1106" s="162"/>
      <c r="E1106" s="160"/>
      <c r="F1106" s="89"/>
      <c r="G1106" s="209" t="s">
        <v>598</v>
      </c>
      <c r="H1106" s="210"/>
      <c r="I1106" s="210"/>
      <c r="J1106" s="210"/>
      <c r="K1106" s="134" t="s">
        <v>595</v>
      </c>
      <c r="L1106" s="134" t="s">
        <v>599</v>
      </c>
      <c r="M1106" s="134"/>
      <c r="N1106" s="135">
        <f>N1107</f>
        <v>610.29999999999995</v>
      </c>
    </row>
    <row r="1107" spans="2:14" ht="20.25" customHeight="1" x14ac:dyDescent="0.2">
      <c r="B1107" s="98"/>
      <c r="C1107" s="157"/>
      <c r="D1107" s="162"/>
      <c r="E1107" s="160"/>
      <c r="F1107" s="89"/>
      <c r="G1107" s="158"/>
      <c r="H1107" s="218" t="s">
        <v>210</v>
      </c>
      <c r="I1107" s="195"/>
      <c r="J1107" s="196"/>
      <c r="K1107" s="91" t="s">
        <v>595</v>
      </c>
      <c r="L1107" s="91" t="s">
        <v>599</v>
      </c>
      <c r="M1107" s="91" t="s">
        <v>211</v>
      </c>
      <c r="N1107" s="110">
        <v>610.29999999999995</v>
      </c>
    </row>
    <row r="1108" spans="2:14" ht="33.75" customHeight="1" x14ac:dyDescent="0.2">
      <c r="B1108" s="98"/>
      <c r="C1108" s="157"/>
      <c r="D1108" s="202" t="s">
        <v>970</v>
      </c>
      <c r="E1108" s="202"/>
      <c r="F1108" s="202"/>
      <c r="G1108" s="202"/>
      <c r="H1108" s="249"/>
      <c r="I1108" s="249"/>
      <c r="J1108" s="249"/>
      <c r="K1108" s="136" t="s">
        <v>595</v>
      </c>
      <c r="L1108" s="136" t="s">
        <v>971</v>
      </c>
      <c r="M1108" s="136"/>
      <c r="N1108" s="137">
        <f>N1109+N1143</f>
        <v>274292.09999999998</v>
      </c>
    </row>
    <row r="1109" spans="2:14" ht="22.5" customHeight="1" x14ac:dyDescent="0.2">
      <c r="B1109" s="98"/>
      <c r="C1109" s="157"/>
      <c r="D1109" s="162"/>
      <c r="E1109" s="203" t="s">
        <v>600</v>
      </c>
      <c r="F1109" s="203"/>
      <c r="G1109" s="203"/>
      <c r="H1109" s="203"/>
      <c r="I1109" s="203"/>
      <c r="J1109" s="203"/>
      <c r="K1109" s="92" t="s">
        <v>595</v>
      </c>
      <c r="L1109" s="92" t="s">
        <v>601</v>
      </c>
      <c r="M1109" s="92"/>
      <c r="N1109" s="111">
        <f>N1110+N1135+N1140</f>
        <v>115418.99999999999</v>
      </c>
    </row>
    <row r="1110" spans="2:14" ht="34.5" customHeight="1" x14ac:dyDescent="0.2">
      <c r="B1110" s="98"/>
      <c r="C1110" s="157"/>
      <c r="D1110" s="162"/>
      <c r="E1110" s="160"/>
      <c r="F1110" s="204" t="s">
        <v>602</v>
      </c>
      <c r="G1110" s="204"/>
      <c r="H1110" s="204"/>
      <c r="I1110" s="204"/>
      <c r="J1110" s="204"/>
      <c r="K1110" s="93" t="s">
        <v>595</v>
      </c>
      <c r="L1110" s="93" t="s">
        <v>603</v>
      </c>
      <c r="M1110" s="93"/>
      <c r="N1110" s="112">
        <f>N1111+N1115+N1119+N1121+N1125+N1127+N1129+N1131+N1133+N1123</f>
        <v>103418.99999999999</v>
      </c>
    </row>
    <row r="1111" spans="2:14" ht="31.5" customHeight="1" x14ac:dyDescent="0.2">
      <c r="B1111" s="98"/>
      <c r="C1111" s="157"/>
      <c r="D1111" s="162"/>
      <c r="E1111" s="160"/>
      <c r="F1111" s="89"/>
      <c r="G1111" s="209" t="s">
        <v>604</v>
      </c>
      <c r="H1111" s="209"/>
      <c r="I1111" s="209"/>
      <c r="J1111" s="209"/>
      <c r="K1111" s="90" t="s">
        <v>595</v>
      </c>
      <c r="L1111" s="90" t="s">
        <v>605</v>
      </c>
      <c r="M1111" s="90"/>
      <c r="N1111" s="109">
        <f>N1112+N1113+N1114</f>
        <v>73758.299999999988</v>
      </c>
    </row>
    <row r="1112" spans="2:14" ht="46.5" customHeight="1" x14ac:dyDescent="0.2">
      <c r="B1112" s="98"/>
      <c r="C1112" s="157"/>
      <c r="D1112" s="162"/>
      <c r="E1112" s="160"/>
      <c r="F1112" s="89"/>
      <c r="G1112" s="158"/>
      <c r="H1112" s="198" t="s">
        <v>788</v>
      </c>
      <c r="I1112" s="199"/>
      <c r="J1112" s="200"/>
      <c r="K1112" s="91" t="s">
        <v>595</v>
      </c>
      <c r="L1112" s="91" t="s">
        <v>605</v>
      </c>
      <c r="M1112" s="91" t="s">
        <v>789</v>
      </c>
      <c r="N1112" s="110">
        <v>33219.699999999997</v>
      </c>
    </row>
    <row r="1113" spans="2:14" ht="24" customHeight="1" x14ac:dyDescent="0.2">
      <c r="B1113" s="98"/>
      <c r="C1113" s="157"/>
      <c r="D1113" s="162"/>
      <c r="E1113" s="160"/>
      <c r="F1113" s="89"/>
      <c r="G1113" s="158"/>
      <c r="H1113" s="198" t="s">
        <v>210</v>
      </c>
      <c r="I1113" s="199"/>
      <c r="J1113" s="200"/>
      <c r="K1113" s="91" t="s">
        <v>595</v>
      </c>
      <c r="L1113" s="91" t="s">
        <v>605</v>
      </c>
      <c r="M1113" s="91" t="s">
        <v>211</v>
      </c>
      <c r="N1113" s="110">
        <v>395.7</v>
      </c>
    </row>
    <row r="1114" spans="2:14" ht="49.5" customHeight="1" x14ac:dyDescent="0.2">
      <c r="B1114" s="98"/>
      <c r="C1114" s="157"/>
      <c r="D1114" s="162"/>
      <c r="E1114" s="160"/>
      <c r="F1114" s="89"/>
      <c r="G1114" s="158"/>
      <c r="H1114" s="198" t="s">
        <v>699</v>
      </c>
      <c r="I1114" s="199"/>
      <c r="J1114" s="200"/>
      <c r="K1114" s="91" t="s">
        <v>595</v>
      </c>
      <c r="L1114" s="91" t="s">
        <v>605</v>
      </c>
      <c r="M1114" s="91" t="s">
        <v>700</v>
      </c>
      <c r="N1114" s="110">
        <v>40142.9</v>
      </c>
    </row>
    <row r="1115" spans="2:14" ht="36" customHeight="1" x14ac:dyDescent="0.2">
      <c r="B1115" s="98"/>
      <c r="C1115" s="157"/>
      <c r="D1115" s="162"/>
      <c r="E1115" s="160"/>
      <c r="F1115" s="89"/>
      <c r="G1115" s="209" t="s">
        <v>606</v>
      </c>
      <c r="H1115" s="209"/>
      <c r="I1115" s="209"/>
      <c r="J1115" s="209"/>
      <c r="K1115" s="90" t="s">
        <v>595</v>
      </c>
      <c r="L1115" s="90" t="s">
        <v>607</v>
      </c>
      <c r="M1115" s="90"/>
      <c r="N1115" s="109">
        <f>SUM(N1116:N1118)</f>
        <v>25452.899999999998</v>
      </c>
    </row>
    <row r="1116" spans="2:14" ht="50.25" customHeight="1" x14ac:dyDescent="0.2">
      <c r="B1116" s="98"/>
      <c r="C1116" s="157"/>
      <c r="D1116" s="162"/>
      <c r="E1116" s="160"/>
      <c r="F1116" s="89"/>
      <c r="G1116" s="158"/>
      <c r="H1116" s="198" t="s">
        <v>788</v>
      </c>
      <c r="I1116" s="199"/>
      <c r="J1116" s="200"/>
      <c r="K1116" s="91" t="s">
        <v>595</v>
      </c>
      <c r="L1116" s="91" t="s">
        <v>607</v>
      </c>
      <c r="M1116" s="91" t="s">
        <v>789</v>
      </c>
      <c r="N1116" s="110">
        <v>24303.1</v>
      </c>
    </row>
    <row r="1117" spans="2:14" ht="53.25" customHeight="1" x14ac:dyDescent="0.2">
      <c r="B1117" s="98"/>
      <c r="C1117" s="157"/>
      <c r="D1117" s="162"/>
      <c r="E1117" s="160"/>
      <c r="F1117" s="89"/>
      <c r="G1117" s="158"/>
      <c r="H1117" s="198" t="s">
        <v>699</v>
      </c>
      <c r="I1117" s="199"/>
      <c r="J1117" s="200"/>
      <c r="K1117" s="91" t="s">
        <v>595</v>
      </c>
      <c r="L1117" s="91" t="s">
        <v>607</v>
      </c>
      <c r="M1117" s="91" t="s">
        <v>700</v>
      </c>
      <c r="N1117" s="110">
        <v>542.79999999999995</v>
      </c>
    </row>
    <row r="1118" spans="2:14" ht="21.75" customHeight="1" x14ac:dyDescent="0.2">
      <c r="B1118" s="98"/>
      <c r="C1118" s="157"/>
      <c r="D1118" s="162"/>
      <c r="E1118" s="160"/>
      <c r="F1118" s="89"/>
      <c r="G1118" s="158"/>
      <c r="H1118" s="149"/>
      <c r="I1118" s="195" t="s">
        <v>872</v>
      </c>
      <c r="J1118" s="196"/>
      <c r="K1118" s="91" t="s">
        <v>595</v>
      </c>
      <c r="L1118" s="91" t="s">
        <v>607</v>
      </c>
      <c r="M1118" s="91">
        <v>622</v>
      </c>
      <c r="N1118" s="110">
        <v>607</v>
      </c>
    </row>
    <row r="1119" spans="2:14" ht="34.5" customHeight="1" x14ac:dyDescent="0.2">
      <c r="B1119" s="98"/>
      <c r="C1119" s="157"/>
      <c r="D1119" s="162"/>
      <c r="E1119" s="160"/>
      <c r="F1119" s="89"/>
      <c r="G1119" s="209" t="s">
        <v>832</v>
      </c>
      <c r="H1119" s="209"/>
      <c r="I1119" s="209"/>
      <c r="J1119" s="209"/>
      <c r="K1119" s="90" t="s">
        <v>595</v>
      </c>
      <c r="L1119" s="90" t="s">
        <v>833</v>
      </c>
      <c r="M1119" s="90"/>
      <c r="N1119" s="109">
        <f>N1120</f>
        <v>500</v>
      </c>
    </row>
    <row r="1120" spans="2:14" ht="50.25" customHeight="1" x14ac:dyDescent="0.2">
      <c r="B1120" s="98"/>
      <c r="C1120" s="157"/>
      <c r="D1120" s="162"/>
      <c r="E1120" s="160"/>
      <c r="F1120" s="89"/>
      <c r="G1120" s="158"/>
      <c r="H1120" s="198" t="s">
        <v>699</v>
      </c>
      <c r="I1120" s="199"/>
      <c r="J1120" s="200"/>
      <c r="K1120" s="91" t="s">
        <v>595</v>
      </c>
      <c r="L1120" s="91" t="s">
        <v>833</v>
      </c>
      <c r="M1120" s="91" t="s">
        <v>700</v>
      </c>
      <c r="N1120" s="110">
        <v>500</v>
      </c>
    </row>
    <row r="1121" spans="2:14" ht="39" customHeight="1" x14ac:dyDescent="0.2">
      <c r="B1121" s="98"/>
      <c r="C1121" s="157"/>
      <c r="D1121" s="162"/>
      <c r="E1121" s="160"/>
      <c r="F1121" s="89"/>
      <c r="G1121" s="209" t="s">
        <v>834</v>
      </c>
      <c r="H1121" s="209"/>
      <c r="I1121" s="209"/>
      <c r="J1121" s="209"/>
      <c r="K1121" s="90" t="s">
        <v>595</v>
      </c>
      <c r="L1121" s="90" t="s">
        <v>835</v>
      </c>
      <c r="M1121" s="90"/>
      <c r="N1121" s="109">
        <f>N1122</f>
        <v>212.4</v>
      </c>
    </row>
    <row r="1122" spans="2:14" ht="51" customHeight="1" x14ac:dyDescent="0.2">
      <c r="B1122" s="98"/>
      <c r="C1122" s="157"/>
      <c r="D1122" s="162"/>
      <c r="E1122" s="160"/>
      <c r="F1122" s="89"/>
      <c r="G1122" s="158"/>
      <c r="H1122" s="198" t="s">
        <v>699</v>
      </c>
      <c r="I1122" s="199"/>
      <c r="J1122" s="200"/>
      <c r="K1122" s="91" t="s">
        <v>595</v>
      </c>
      <c r="L1122" s="91" t="s">
        <v>835</v>
      </c>
      <c r="M1122" s="91" t="s">
        <v>700</v>
      </c>
      <c r="N1122" s="110">
        <v>212.4</v>
      </c>
    </row>
    <row r="1123" spans="2:14" ht="51" customHeight="1" x14ac:dyDescent="0.2">
      <c r="B1123" s="98"/>
      <c r="C1123" s="157"/>
      <c r="D1123" s="162"/>
      <c r="E1123" s="160"/>
      <c r="F1123" s="89"/>
      <c r="G1123" s="158"/>
      <c r="H1123" s="149"/>
      <c r="I1123" s="195" t="s">
        <v>1121</v>
      </c>
      <c r="J1123" s="196"/>
      <c r="K1123" s="90" t="s">
        <v>595</v>
      </c>
      <c r="L1123" s="90" t="s">
        <v>1120</v>
      </c>
      <c r="M1123" s="90"/>
      <c r="N1123" s="109">
        <f>N1124</f>
        <v>1000</v>
      </c>
    </row>
    <row r="1124" spans="2:14" ht="21" customHeight="1" x14ac:dyDescent="0.2">
      <c r="B1124" s="98"/>
      <c r="C1124" s="157"/>
      <c r="D1124" s="162"/>
      <c r="E1124" s="160"/>
      <c r="F1124" s="89"/>
      <c r="G1124" s="158"/>
      <c r="H1124" s="149"/>
      <c r="I1124" s="195" t="s">
        <v>210</v>
      </c>
      <c r="J1124" s="196"/>
      <c r="K1124" s="91" t="s">
        <v>595</v>
      </c>
      <c r="L1124" s="122" t="s">
        <v>1120</v>
      </c>
      <c r="M1124" s="91">
        <v>612</v>
      </c>
      <c r="N1124" s="110">
        <v>1000</v>
      </c>
    </row>
    <row r="1125" spans="2:14" ht="36" customHeight="1" x14ac:dyDescent="0.2">
      <c r="B1125" s="98"/>
      <c r="C1125" s="157"/>
      <c r="D1125" s="162"/>
      <c r="E1125" s="160"/>
      <c r="F1125" s="89"/>
      <c r="G1125" s="209" t="s">
        <v>836</v>
      </c>
      <c r="H1125" s="209"/>
      <c r="I1125" s="209"/>
      <c r="J1125" s="209"/>
      <c r="K1125" s="90" t="s">
        <v>595</v>
      </c>
      <c r="L1125" s="90" t="s">
        <v>837</v>
      </c>
      <c r="M1125" s="90"/>
      <c r="N1125" s="109">
        <f>N1126</f>
        <v>351.6</v>
      </c>
    </row>
    <row r="1126" spans="2:14" ht="47.25" customHeight="1" x14ac:dyDescent="0.2">
      <c r="B1126" s="98"/>
      <c r="C1126" s="157"/>
      <c r="D1126" s="162"/>
      <c r="E1126" s="160"/>
      <c r="F1126" s="89"/>
      <c r="G1126" s="158"/>
      <c r="H1126" s="197" t="s">
        <v>699</v>
      </c>
      <c r="I1126" s="197"/>
      <c r="J1126" s="197"/>
      <c r="K1126" s="91" t="s">
        <v>595</v>
      </c>
      <c r="L1126" s="91" t="s">
        <v>837</v>
      </c>
      <c r="M1126" s="91" t="s">
        <v>700</v>
      </c>
      <c r="N1126" s="110">
        <v>351.6</v>
      </c>
    </row>
    <row r="1127" spans="2:14" ht="41.25" customHeight="1" x14ac:dyDescent="0.2">
      <c r="B1127" s="98"/>
      <c r="C1127" s="157"/>
      <c r="D1127" s="162"/>
      <c r="E1127" s="160"/>
      <c r="F1127" s="89"/>
      <c r="G1127" s="209" t="s">
        <v>838</v>
      </c>
      <c r="H1127" s="210"/>
      <c r="I1127" s="210"/>
      <c r="J1127" s="210"/>
      <c r="K1127" s="134" t="s">
        <v>595</v>
      </c>
      <c r="L1127" s="134" t="s">
        <v>839</v>
      </c>
      <c r="M1127" s="134"/>
      <c r="N1127" s="135">
        <f>N1128</f>
        <v>750</v>
      </c>
    </row>
    <row r="1128" spans="2:14" ht="48" customHeight="1" x14ac:dyDescent="0.2">
      <c r="B1128" s="98"/>
      <c r="C1128" s="157"/>
      <c r="D1128" s="162"/>
      <c r="E1128" s="160"/>
      <c r="F1128" s="89"/>
      <c r="G1128" s="158"/>
      <c r="H1128" s="198" t="s">
        <v>699</v>
      </c>
      <c r="I1128" s="199"/>
      <c r="J1128" s="200"/>
      <c r="K1128" s="91" t="s">
        <v>595</v>
      </c>
      <c r="L1128" s="91" t="s">
        <v>839</v>
      </c>
      <c r="M1128" s="91" t="s">
        <v>700</v>
      </c>
      <c r="N1128" s="110">
        <v>750</v>
      </c>
    </row>
    <row r="1129" spans="2:14" ht="36" customHeight="1" x14ac:dyDescent="0.2">
      <c r="B1129" s="98"/>
      <c r="C1129" s="157"/>
      <c r="D1129" s="162"/>
      <c r="E1129" s="160"/>
      <c r="F1129" s="89"/>
      <c r="G1129" s="209" t="s">
        <v>840</v>
      </c>
      <c r="H1129" s="209"/>
      <c r="I1129" s="209"/>
      <c r="J1129" s="209"/>
      <c r="K1129" s="90" t="s">
        <v>595</v>
      </c>
      <c r="L1129" s="90" t="s">
        <v>841</v>
      </c>
      <c r="M1129" s="90"/>
      <c r="N1129" s="109">
        <f>N1130</f>
        <v>427.2</v>
      </c>
    </row>
    <row r="1130" spans="2:14" ht="48" customHeight="1" x14ac:dyDescent="0.2">
      <c r="B1130" s="98"/>
      <c r="C1130" s="157"/>
      <c r="D1130" s="162"/>
      <c r="E1130" s="160"/>
      <c r="F1130" s="89"/>
      <c r="G1130" s="158"/>
      <c r="H1130" s="198" t="s">
        <v>699</v>
      </c>
      <c r="I1130" s="199"/>
      <c r="J1130" s="200"/>
      <c r="K1130" s="91" t="s">
        <v>595</v>
      </c>
      <c r="L1130" s="91" t="s">
        <v>841</v>
      </c>
      <c r="M1130" s="91" t="s">
        <v>700</v>
      </c>
      <c r="N1130" s="110">
        <v>427.2</v>
      </c>
    </row>
    <row r="1131" spans="2:14" ht="33" customHeight="1" x14ac:dyDescent="0.2">
      <c r="B1131" s="98"/>
      <c r="C1131" s="157"/>
      <c r="D1131" s="162"/>
      <c r="E1131" s="160"/>
      <c r="F1131" s="89"/>
      <c r="G1131" s="209" t="s">
        <v>842</v>
      </c>
      <c r="H1131" s="209"/>
      <c r="I1131" s="209"/>
      <c r="J1131" s="209"/>
      <c r="K1131" s="90" t="s">
        <v>595</v>
      </c>
      <c r="L1131" s="90" t="s">
        <v>843</v>
      </c>
      <c r="M1131" s="90"/>
      <c r="N1131" s="109">
        <f>N1132</f>
        <v>298.8</v>
      </c>
    </row>
    <row r="1132" spans="2:14" ht="51.75" customHeight="1" x14ac:dyDescent="0.2">
      <c r="B1132" s="98"/>
      <c r="C1132" s="157"/>
      <c r="D1132" s="162"/>
      <c r="E1132" s="160"/>
      <c r="F1132" s="89"/>
      <c r="G1132" s="158"/>
      <c r="H1132" s="198" t="s">
        <v>699</v>
      </c>
      <c r="I1132" s="199"/>
      <c r="J1132" s="200"/>
      <c r="K1132" s="91" t="s">
        <v>595</v>
      </c>
      <c r="L1132" s="91" t="s">
        <v>843</v>
      </c>
      <c r="M1132" s="91" t="s">
        <v>700</v>
      </c>
      <c r="N1132" s="110">
        <v>298.8</v>
      </c>
    </row>
    <row r="1133" spans="2:14" ht="34.5" customHeight="1" x14ac:dyDescent="0.2">
      <c r="B1133" s="98"/>
      <c r="C1133" s="157"/>
      <c r="D1133" s="162"/>
      <c r="E1133" s="160"/>
      <c r="F1133" s="89"/>
      <c r="G1133" s="209" t="s">
        <v>844</v>
      </c>
      <c r="H1133" s="209"/>
      <c r="I1133" s="209"/>
      <c r="J1133" s="209"/>
      <c r="K1133" s="90" t="s">
        <v>595</v>
      </c>
      <c r="L1133" s="90" t="s">
        <v>845</v>
      </c>
      <c r="M1133" s="90"/>
      <c r="N1133" s="109">
        <f>N1134</f>
        <v>667.8</v>
      </c>
    </row>
    <row r="1134" spans="2:14" ht="49.5" customHeight="1" x14ac:dyDescent="0.2">
      <c r="B1134" s="98"/>
      <c r="C1134" s="157"/>
      <c r="D1134" s="162"/>
      <c r="E1134" s="160"/>
      <c r="F1134" s="89"/>
      <c r="G1134" s="158"/>
      <c r="H1134" s="198" t="s">
        <v>699</v>
      </c>
      <c r="I1134" s="199"/>
      <c r="J1134" s="200"/>
      <c r="K1134" s="91" t="s">
        <v>595</v>
      </c>
      <c r="L1134" s="91" t="s">
        <v>845</v>
      </c>
      <c r="M1134" s="91" t="s">
        <v>700</v>
      </c>
      <c r="N1134" s="110">
        <v>667.8</v>
      </c>
    </row>
    <row r="1135" spans="2:14" ht="21" customHeight="1" x14ac:dyDescent="0.2">
      <c r="B1135" s="98"/>
      <c r="C1135" s="157"/>
      <c r="D1135" s="162"/>
      <c r="E1135" s="160"/>
      <c r="F1135" s="204" t="s">
        <v>846</v>
      </c>
      <c r="G1135" s="204"/>
      <c r="H1135" s="204"/>
      <c r="I1135" s="204"/>
      <c r="J1135" s="204"/>
      <c r="K1135" s="93" t="s">
        <v>595</v>
      </c>
      <c r="L1135" s="93" t="s">
        <v>847</v>
      </c>
      <c r="M1135" s="93"/>
      <c r="N1135" s="112">
        <f>N1136+N1138</f>
        <v>10000</v>
      </c>
    </row>
    <row r="1136" spans="2:14" ht="33.75" customHeight="1" x14ac:dyDescent="0.2">
      <c r="B1136" s="98"/>
      <c r="C1136" s="157"/>
      <c r="D1136" s="162"/>
      <c r="E1136" s="160"/>
      <c r="F1136" s="89"/>
      <c r="G1136" s="205" t="s">
        <v>923</v>
      </c>
      <c r="H1136" s="205"/>
      <c r="I1136" s="205"/>
      <c r="J1136" s="205"/>
      <c r="K1136" s="90" t="s">
        <v>595</v>
      </c>
      <c r="L1136" s="90" t="s">
        <v>848</v>
      </c>
      <c r="M1136" s="90"/>
      <c r="N1136" s="109">
        <f>N1137</f>
        <v>9500</v>
      </c>
    </row>
    <row r="1137" spans="2:14" ht="47.25" customHeight="1" x14ac:dyDescent="0.2">
      <c r="B1137" s="98"/>
      <c r="C1137" s="157"/>
      <c r="D1137" s="162"/>
      <c r="E1137" s="160"/>
      <c r="F1137" s="89"/>
      <c r="G1137" s="158"/>
      <c r="H1137" s="206" t="s">
        <v>320</v>
      </c>
      <c r="I1137" s="207"/>
      <c r="J1137" s="208"/>
      <c r="K1137" s="138" t="s">
        <v>595</v>
      </c>
      <c r="L1137" s="138" t="s">
        <v>848</v>
      </c>
      <c r="M1137" s="138" t="s">
        <v>321</v>
      </c>
      <c r="N1137" s="139">
        <v>9500</v>
      </c>
    </row>
    <row r="1138" spans="2:14" ht="31.5" customHeight="1" x14ac:dyDescent="0.2">
      <c r="B1138" s="98"/>
      <c r="C1138" s="157"/>
      <c r="D1138" s="162"/>
      <c r="E1138" s="160"/>
      <c r="F1138" s="89"/>
      <c r="G1138" s="209" t="s">
        <v>849</v>
      </c>
      <c r="H1138" s="209"/>
      <c r="I1138" s="209"/>
      <c r="J1138" s="209"/>
      <c r="K1138" s="90" t="s">
        <v>595</v>
      </c>
      <c r="L1138" s="90" t="s">
        <v>850</v>
      </c>
      <c r="M1138" s="90"/>
      <c r="N1138" s="109">
        <f>N1139</f>
        <v>500</v>
      </c>
    </row>
    <row r="1139" spans="2:14" ht="47.25" customHeight="1" x14ac:dyDescent="0.2">
      <c r="B1139" s="98"/>
      <c r="C1139" s="157"/>
      <c r="D1139" s="162"/>
      <c r="E1139" s="160"/>
      <c r="F1139" s="89"/>
      <c r="G1139" s="158"/>
      <c r="H1139" s="198" t="s">
        <v>320</v>
      </c>
      <c r="I1139" s="199"/>
      <c r="J1139" s="200"/>
      <c r="K1139" s="91" t="s">
        <v>595</v>
      </c>
      <c r="L1139" s="91" t="s">
        <v>850</v>
      </c>
      <c r="M1139" s="91" t="s">
        <v>321</v>
      </c>
      <c r="N1139" s="110">
        <v>500</v>
      </c>
    </row>
    <row r="1140" spans="2:14" ht="22.5" customHeight="1" x14ac:dyDescent="0.2">
      <c r="B1140" s="98"/>
      <c r="C1140" s="157"/>
      <c r="D1140" s="162"/>
      <c r="E1140" s="160"/>
      <c r="F1140" s="204" t="s">
        <v>851</v>
      </c>
      <c r="G1140" s="204"/>
      <c r="H1140" s="204"/>
      <c r="I1140" s="204"/>
      <c r="J1140" s="204"/>
      <c r="K1140" s="93" t="s">
        <v>595</v>
      </c>
      <c r="L1140" s="93" t="s">
        <v>852</v>
      </c>
      <c r="M1140" s="93"/>
      <c r="N1140" s="112">
        <f>N1141</f>
        <v>2000</v>
      </c>
    </row>
    <row r="1141" spans="2:14" ht="37.5" customHeight="1" x14ac:dyDescent="0.2">
      <c r="B1141" s="98"/>
      <c r="C1141" s="157"/>
      <c r="D1141" s="162"/>
      <c r="E1141" s="160"/>
      <c r="F1141" s="89"/>
      <c r="G1141" s="209" t="s">
        <v>632</v>
      </c>
      <c r="H1141" s="209"/>
      <c r="I1141" s="209"/>
      <c r="J1141" s="209"/>
      <c r="K1141" s="90" t="s">
        <v>595</v>
      </c>
      <c r="L1141" s="90" t="s">
        <v>633</v>
      </c>
      <c r="M1141" s="90"/>
      <c r="N1141" s="109">
        <f>N1142</f>
        <v>2000</v>
      </c>
    </row>
    <row r="1142" spans="2:14" ht="33.75" customHeight="1" x14ac:dyDescent="0.2">
      <c r="B1142" s="98"/>
      <c r="C1142" s="157"/>
      <c r="D1142" s="162"/>
      <c r="E1142" s="160"/>
      <c r="F1142" s="89"/>
      <c r="G1142" s="158"/>
      <c r="H1142" s="198" t="s">
        <v>754</v>
      </c>
      <c r="I1142" s="199"/>
      <c r="J1142" s="200"/>
      <c r="K1142" s="91" t="s">
        <v>595</v>
      </c>
      <c r="L1142" s="91" t="s">
        <v>633</v>
      </c>
      <c r="M1142" s="91" t="s">
        <v>755</v>
      </c>
      <c r="N1142" s="110">
        <v>2000</v>
      </c>
    </row>
    <row r="1143" spans="2:14" ht="23.25" customHeight="1" x14ac:dyDescent="0.2">
      <c r="B1143" s="98"/>
      <c r="C1143" s="157"/>
      <c r="D1143" s="162"/>
      <c r="E1143" s="203" t="s">
        <v>634</v>
      </c>
      <c r="F1143" s="203"/>
      <c r="G1143" s="203"/>
      <c r="H1143" s="203"/>
      <c r="I1143" s="203"/>
      <c r="J1143" s="203"/>
      <c r="K1143" s="92" t="s">
        <v>595</v>
      </c>
      <c r="L1143" s="92" t="s">
        <v>635</v>
      </c>
      <c r="M1143" s="92"/>
      <c r="N1143" s="111">
        <f>N1144</f>
        <v>158873.09999999998</v>
      </c>
    </row>
    <row r="1144" spans="2:14" ht="31.5" customHeight="1" x14ac:dyDescent="0.2">
      <c r="B1144" s="98"/>
      <c r="C1144" s="157"/>
      <c r="D1144" s="162"/>
      <c r="E1144" s="160"/>
      <c r="F1144" s="204" t="s">
        <v>636</v>
      </c>
      <c r="G1144" s="204"/>
      <c r="H1144" s="204"/>
      <c r="I1144" s="204"/>
      <c r="J1144" s="204"/>
      <c r="K1144" s="93" t="s">
        <v>595</v>
      </c>
      <c r="L1144" s="93" t="s">
        <v>637</v>
      </c>
      <c r="M1144" s="93"/>
      <c r="N1144" s="112">
        <f>N1145+N1148+N1152+N1155</f>
        <v>158873.09999999998</v>
      </c>
    </row>
    <row r="1145" spans="2:14" ht="18.75" customHeight="1" x14ac:dyDescent="0.2">
      <c r="B1145" s="98"/>
      <c r="C1145" s="157"/>
      <c r="D1145" s="162"/>
      <c r="E1145" s="160"/>
      <c r="F1145" s="89"/>
      <c r="G1145" s="209" t="s">
        <v>638</v>
      </c>
      <c r="H1145" s="209"/>
      <c r="I1145" s="209"/>
      <c r="J1145" s="209"/>
      <c r="K1145" s="90" t="s">
        <v>595</v>
      </c>
      <c r="L1145" s="90" t="s">
        <v>639</v>
      </c>
      <c r="M1145" s="90"/>
      <c r="N1145" s="109">
        <f>SUM(N1146:N1147)</f>
        <v>109694.29999999999</v>
      </c>
    </row>
    <row r="1146" spans="2:14" ht="49.5" customHeight="1" x14ac:dyDescent="0.2">
      <c r="B1146" s="98"/>
      <c r="C1146" s="157"/>
      <c r="D1146" s="162"/>
      <c r="E1146" s="160"/>
      <c r="F1146" s="89"/>
      <c r="G1146" s="158"/>
      <c r="H1146" s="198" t="s">
        <v>788</v>
      </c>
      <c r="I1146" s="199"/>
      <c r="J1146" s="200"/>
      <c r="K1146" s="91" t="s">
        <v>595</v>
      </c>
      <c r="L1146" s="91" t="s">
        <v>639</v>
      </c>
      <c r="M1146" s="91" t="s">
        <v>789</v>
      </c>
      <c r="N1146" s="110">
        <v>69704.7</v>
      </c>
    </row>
    <row r="1147" spans="2:14" ht="49.5" customHeight="1" x14ac:dyDescent="0.2">
      <c r="B1147" s="98"/>
      <c r="C1147" s="157"/>
      <c r="D1147" s="162"/>
      <c r="E1147" s="160"/>
      <c r="F1147" s="89"/>
      <c r="G1147" s="158"/>
      <c r="H1147" s="198" t="s">
        <v>699</v>
      </c>
      <c r="I1147" s="199"/>
      <c r="J1147" s="200"/>
      <c r="K1147" s="91" t="s">
        <v>595</v>
      </c>
      <c r="L1147" s="91" t="s">
        <v>639</v>
      </c>
      <c r="M1147" s="91" t="s">
        <v>700</v>
      </c>
      <c r="N1147" s="110">
        <f>40112-122.4</f>
        <v>39989.599999999999</v>
      </c>
    </row>
    <row r="1148" spans="2:14" ht="32.25" customHeight="1" x14ac:dyDescent="0.2">
      <c r="B1148" s="98"/>
      <c r="C1148" s="157"/>
      <c r="D1148" s="162"/>
      <c r="E1148" s="160"/>
      <c r="F1148" s="89"/>
      <c r="G1148" s="239" t="s">
        <v>640</v>
      </c>
      <c r="H1148" s="240"/>
      <c r="I1148" s="240"/>
      <c r="J1148" s="241"/>
      <c r="K1148" s="90" t="s">
        <v>595</v>
      </c>
      <c r="L1148" s="90" t="s">
        <v>641</v>
      </c>
      <c r="M1148" s="90"/>
      <c r="N1148" s="109">
        <f>SUM(N1149:N1151)</f>
        <v>46856.399999999994</v>
      </c>
    </row>
    <row r="1149" spans="2:14" ht="52.5" customHeight="1" x14ac:dyDescent="0.2">
      <c r="B1149" s="98"/>
      <c r="C1149" s="157"/>
      <c r="D1149" s="162"/>
      <c r="E1149" s="160"/>
      <c r="F1149" s="89"/>
      <c r="G1149" s="158"/>
      <c r="H1149" s="218" t="s">
        <v>788</v>
      </c>
      <c r="I1149" s="195"/>
      <c r="J1149" s="196"/>
      <c r="K1149" s="91" t="s">
        <v>595</v>
      </c>
      <c r="L1149" s="91" t="s">
        <v>641</v>
      </c>
      <c r="M1149" s="91" t="s">
        <v>789</v>
      </c>
      <c r="N1149" s="110">
        <v>35136.199999999997</v>
      </c>
    </row>
    <row r="1150" spans="2:14" ht="21.75" customHeight="1" x14ac:dyDescent="0.2">
      <c r="B1150" s="98"/>
      <c r="C1150" s="157"/>
      <c r="D1150" s="162"/>
      <c r="E1150" s="160"/>
      <c r="F1150" s="89"/>
      <c r="G1150" s="158"/>
      <c r="H1150" s="149"/>
      <c r="I1150" s="195" t="s">
        <v>210</v>
      </c>
      <c r="J1150" s="196"/>
      <c r="K1150" s="91" t="s">
        <v>595</v>
      </c>
      <c r="L1150" s="91" t="s">
        <v>641</v>
      </c>
      <c r="M1150" s="91">
        <v>612</v>
      </c>
      <c r="N1150" s="110">
        <v>38</v>
      </c>
    </row>
    <row r="1151" spans="2:14" ht="49.5" customHeight="1" x14ac:dyDescent="0.2">
      <c r="B1151" s="98"/>
      <c r="C1151" s="157"/>
      <c r="D1151" s="162"/>
      <c r="E1151" s="160"/>
      <c r="F1151" s="89"/>
      <c r="G1151" s="158"/>
      <c r="H1151" s="198" t="s">
        <v>699</v>
      </c>
      <c r="I1151" s="199"/>
      <c r="J1151" s="200"/>
      <c r="K1151" s="91" t="s">
        <v>595</v>
      </c>
      <c r="L1151" s="91" t="s">
        <v>641</v>
      </c>
      <c r="M1151" s="91" t="s">
        <v>700</v>
      </c>
      <c r="N1151" s="110">
        <f>11382.2+300</f>
        <v>11682.2</v>
      </c>
    </row>
    <row r="1152" spans="2:14" ht="49.5" customHeight="1" x14ac:dyDescent="0.2">
      <c r="B1152" s="98"/>
      <c r="C1152" s="157"/>
      <c r="D1152" s="162"/>
      <c r="E1152" s="160"/>
      <c r="F1152" s="89"/>
      <c r="G1152" s="158"/>
      <c r="H1152" s="149"/>
      <c r="I1152" s="195" t="s">
        <v>1121</v>
      </c>
      <c r="J1152" s="196"/>
      <c r="K1152" s="90" t="s">
        <v>595</v>
      </c>
      <c r="L1152" s="122" t="s">
        <v>1122</v>
      </c>
      <c r="M1152" s="90"/>
      <c r="N1152" s="109">
        <f>N1153+N1154</f>
        <v>2200</v>
      </c>
    </row>
    <row r="1153" spans="2:14" ht="21" customHeight="1" x14ac:dyDescent="0.2">
      <c r="B1153" s="98"/>
      <c r="C1153" s="157"/>
      <c r="D1153" s="162"/>
      <c r="E1153" s="160"/>
      <c r="F1153" s="89"/>
      <c r="G1153" s="158"/>
      <c r="H1153" s="149"/>
      <c r="I1153" s="195" t="s">
        <v>210</v>
      </c>
      <c r="J1153" s="196"/>
      <c r="K1153" s="91" t="s">
        <v>595</v>
      </c>
      <c r="L1153" s="122" t="s">
        <v>1122</v>
      </c>
      <c r="M1153" s="91">
        <v>612</v>
      </c>
      <c r="N1153" s="110">
        <v>1700</v>
      </c>
    </row>
    <row r="1154" spans="2:14" ht="21.75" customHeight="1" x14ac:dyDescent="0.2">
      <c r="B1154" s="98"/>
      <c r="C1154" s="157"/>
      <c r="D1154" s="162"/>
      <c r="E1154" s="160"/>
      <c r="F1154" s="89"/>
      <c r="G1154" s="158"/>
      <c r="H1154" s="149"/>
      <c r="I1154" s="195" t="s">
        <v>872</v>
      </c>
      <c r="J1154" s="196"/>
      <c r="K1154" s="91" t="s">
        <v>595</v>
      </c>
      <c r="L1154" s="122" t="s">
        <v>1122</v>
      </c>
      <c r="M1154" s="91">
        <v>622</v>
      </c>
      <c r="N1154" s="110">
        <v>500</v>
      </c>
    </row>
    <row r="1155" spans="2:14" ht="33.75" customHeight="1" x14ac:dyDescent="0.2">
      <c r="B1155" s="98"/>
      <c r="C1155" s="157"/>
      <c r="D1155" s="162"/>
      <c r="E1155" s="160"/>
      <c r="F1155" s="89"/>
      <c r="G1155" s="158"/>
      <c r="H1155" s="149"/>
      <c r="I1155" s="195" t="s">
        <v>1139</v>
      </c>
      <c r="J1155" s="196"/>
      <c r="K1155" s="90" t="s">
        <v>595</v>
      </c>
      <c r="L1155" s="122" t="s">
        <v>1138</v>
      </c>
      <c r="M1155" s="90"/>
      <c r="N1155" s="109">
        <f>N1156</f>
        <v>122.4</v>
      </c>
    </row>
    <row r="1156" spans="2:14" ht="21.75" customHeight="1" x14ac:dyDescent="0.2">
      <c r="B1156" s="98"/>
      <c r="C1156" s="157"/>
      <c r="D1156" s="162"/>
      <c r="E1156" s="160"/>
      <c r="F1156" s="89"/>
      <c r="G1156" s="158"/>
      <c r="H1156" s="149"/>
      <c r="I1156" s="195" t="s">
        <v>210</v>
      </c>
      <c r="J1156" s="196"/>
      <c r="K1156" s="91" t="s">
        <v>595</v>
      </c>
      <c r="L1156" s="122" t="s">
        <v>1138</v>
      </c>
      <c r="M1156" s="91">
        <v>612</v>
      </c>
      <c r="N1156" s="110">
        <v>122.4</v>
      </c>
    </row>
    <row r="1157" spans="2:14" ht="25.5" customHeight="1" thickBot="1" x14ac:dyDescent="0.25">
      <c r="B1157" s="98"/>
      <c r="C1157" s="265" t="s">
        <v>642</v>
      </c>
      <c r="D1157" s="265"/>
      <c r="E1157" s="265"/>
      <c r="F1157" s="265"/>
      <c r="G1157" s="265"/>
      <c r="H1157" s="265"/>
      <c r="I1157" s="265"/>
      <c r="J1157" s="265"/>
      <c r="K1157" s="189" t="s">
        <v>643</v>
      </c>
      <c r="L1157" s="189"/>
      <c r="M1157" s="189"/>
      <c r="N1157" s="190">
        <f>N1158+N1171</f>
        <v>5904</v>
      </c>
    </row>
    <row r="1158" spans="2:14" ht="33" customHeight="1" x14ac:dyDescent="0.2">
      <c r="B1158" s="98"/>
      <c r="C1158" s="157"/>
      <c r="D1158" s="254" t="s">
        <v>970</v>
      </c>
      <c r="E1158" s="254"/>
      <c r="F1158" s="254"/>
      <c r="G1158" s="254"/>
      <c r="H1158" s="254"/>
      <c r="I1158" s="254"/>
      <c r="J1158" s="254"/>
      <c r="K1158" s="136" t="s">
        <v>643</v>
      </c>
      <c r="L1158" s="136" t="s">
        <v>971</v>
      </c>
      <c r="M1158" s="136"/>
      <c r="N1158" s="137">
        <f>N1159+N1166</f>
        <v>5604</v>
      </c>
    </row>
    <row r="1159" spans="2:14" ht="21.75" customHeight="1" x14ac:dyDescent="0.2">
      <c r="B1159" s="98"/>
      <c r="C1159" s="157"/>
      <c r="D1159" s="162"/>
      <c r="E1159" s="255" t="s">
        <v>600</v>
      </c>
      <c r="F1159" s="255"/>
      <c r="G1159" s="255"/>
      <c r="H1159" s="255"/>
      <c r="I1159" s="255"/>
      <c r="J1159" s="255"/>
      <c r="K1159" s="140" t="s">
        <v>643</v>
      </c>
      <c r="L1159" s="140" t="s">
        <v>601</v>
      </c>
      <c r="M1159" s="140"/>
      <c r="N1159" s="141">
        <f>N1160</f>
        <v>2594</v>
      </c>
    </row>
    <row r="1160" spans="2:14" ht="32.25" customHeight="1" x14ac:dyDescent="0.2">
      <c r="B1160" s="98"/>
      <c r="C1160" s="157"/>
      <c r="D1160" s="162"/>
      <c r="E1160" s="160"/>
      <c r="F1160" s="204" t="s">
        <v>602</v>
      </c>
      <c r="G1160" s="204"/>
      <c r="H1160" s="204"/>
      <c r="I1160" s="204"/>
      <c r="J1160" s="204"/>
      <c r="K1160" s="93" t="s">
        <v>643</v>
      </c>
      <c r="L1160" s="93" t="s">
        <v>603</v>
      </c>
      <c r="M1160" s="93"/>
      <c r="N1160" s="112">
        <f>N1161</f>
        <v>2594</v>
      </c>
    </row>
    <row r="1161" spans="2:14" ht="34.5" customHeight="1" x14ac:dyDescent="0.2">
      <c r="B1161" s="98"/>
      <c r="C1161" s="157"/>
      <c r="D1161" s="162"/>
      <c r="E1161" s="160"/>
      <c r="F1161" s="89"/>
      <c r="G1161" s="209" t="s">
        <v>606</v>
      </c>
      <c r="H1161" s="209"/>
      <c r="I1161" s="209"/>
      <c r="J1161" s="209"/>
      <c r="K1161" s="90" t="s">
        <v>643</v>
      </c>
      <c r="L1161" s="90" t="s">
        <v>607</v>
      </c>
      <c r="M1161" s="90"/>
      <c r="N1161" s="109">
        <f>SUM(N1162:N1165)</f>
        <v>2594</v>
      </c>
    </row>
    <row r="1162" spans="2:14" ht="48.75" customHeight="1" x14ac:dyDescent="0.2">
      <c r="B1162" s="98"/>
      <c r="C1162" s="157"/>
      <c r="D1162" s="162"/>
      <c r="E1162" s="160"/>
      <c r="F1162" s="89"/>
      <c r="G1162" s="158"/>
      <c r="H1162" s="198" t="s">
        <v>788</v>
      </c>
      <c r="I1162" s="199"/>
      <c r="J1162" s="200"/>
      <c r="K1162" s="91" t="s">
        <v>643</v>
      </c>
      <c r="L1162" s="91" t="s">
        <v>607</v>
      </c>
      <c r="M1162" s="91" t="s">
        <v>789</v>
      </c>
      <c r="N1162" s="110">
        <v>1021.5</v>
      </c>
    </row>
    <row r="1163" spans="2:14" ht="22.5" customHeight="1" x14ac:dyDescent="0.2">
      <c r="B1163" s="98"/>
      <c r="C1163" s="157"/>
      <c r="D1163" s="162"/>
      <c r="E1163" s="160"/>
      <c r="F1163" s="89"/>
      <c r="G1163" s="158"/>
      <c r="H1163" s="149"/>
      <c r="I1163" s="195" t="s">
        <v>210</v>
      </c>
      <c r="J1163" s="196"/>
      <c r="K1163" s="91" t="s">
        <v>643</v>
      </c>
      <c r="L1163" s="91" t="s">
        <v>607</v>
      </c>
      <c r="M1163" s="91">
        <v>612</v>
      </c>
      <c r="N1163" s="110">
        <v>662</v>
      </c>
    </row>
    <row r="1164" spans="2:14" ht="47.25" customHeight="1" x14ac:dyDescent="0.2">
      <c r="B1164" s="98"/>
      <c r="C1164" s="157"/>
      <c r="D1164" s="162"/>
      <c r="E1164" s="160"/>
      <c r="F1164" s="89"/>
      <c r="G1164" s="158"/>
      <c r="H1164" s="218" t="s">
        <v>699</v>
      </c>
      <c r="I1164" s="195"/>
      <c r="J1164" s="196"/>
      <c r="K1164" s="91" t="s">
        <v>643</v>
      </c>
      <c r="L1164" s="91" t="s">
        <v>607</v>
      </c>
      <c r="M1164" s="91" t="s">
        <v>700</v>
      </c>
      <c r="N1164" s="110">
        <f>973.5-463</f>
        <v>510.5</v>
      </c>
    </row>
    <row r="1165" spans="2:14" ht="21.75" customHeight="1" x14ac:dyDescent="0.2">
      <c r="B1165" s="98"/>
      <c r="C1165" s="157"/>
      <c r="D1165" s="162"/>
      <c r="E1165" s="160"/>
      <c r="F1165" s="89"/>
      <c r="G1165" s="158"/>
      <c r="H1165" s="206" t="s">
        <v>872</v>
      </c>
      <c r="I1165" s="207"/>
      <c r="J1165" s="208"/>
      <c r="K1165" s="138" t="s">
        <v>643</v>
      </c>
      <c r="L1165" s="138" t="s">
        <v>607</v>
      </c>
      <c r="M1165" s="138" t="s">
        <v>873</v>
      </c>
      <c r="N1165" s="139">
        <v>400</v>
      </c>
    </row>
    <row r="1166" spans="2:14" ht="24" customHeight="1" x14ac:dyDescent="0.2">
      <c r="B1166" s="98"/>
      <c r="C1166" s="157"/>
      <c r="D1166" s="162"/>
      <c r="E1166" s="160"/>
      <c r="F1166" s="89"/>
      <c r="G1166" s="158"/>
      <c r="H1166" s="149"/>
      <c r="I1166" s="195" t="s">
        <v>634</v>
      </c>
      <c r="J1166" s="196"/>
      <c r="K1166" s="92" t="s">
        <v>643</v>
      </c>
      <c r="L1166" s="120" t="s">
        <v>635</v>
      </c>
      <c r="M1166" s="92"/>
      <c r="N1166" s="111">
        <f>N1167</f>
        <v>3010</v>
      </c>
    </row>
    <row r="1167" spans="2:14" ht="38.25" customHeight="1" x14ac:dyDescent="0.2">
      <c r="B1167" s="98"/>
      <c r="C1167" s="157"/>
      <c r="D1167" s="162"/>
      <c r="E1167" s="160"/>
      <c r="F1167" s="89"/>
      <c r="G1167" s="158"/>
      <c r="H1167" s="149"/>
      <c r="I1167" s="195" t="s">
        <v>636</v>
      </c>
      <c r="J1167" s="196"/>
      <c r="K1167" s="93" t="s">
        <v>643</v>
      </c>
      <c r="L1167" s="121" t="s">
        <v>637</v>
      </c>
      <c r="M1167" s="93"/>
      <c r="N1167" s="112">
        <f>N1168</f>
        <v>3010</v>
      </c>
    </row>
    <row r="1168" spans="2:14" ht="42" customHeight="1" x14ac:dyDescent="0.2">
      <c r="B1168" s="98"/>
      <c r="C1168" s="157"/>
      <c r="D1168" s="162"/>
      <c r="E1168" s="160"/>
      <c r="F1168" s="89"/>
      <c r="G1168" s="158"/>
      <c r="H1168" s="149"/>
      <c r="I1168" s="195" t="s">
        <v>640</v>
      </c>
      <c r="J1168" s="196"/>
      <c r="K1168" s="90" t="s">
        <v>643</v>
      </c>
      <c r="L1168" s="122" t="s">
        <v>641</v>
      </c>
      <c r="M1168" s="90"/>
      <c r="N1168" s="109">
        <f>SUM(N1169:N1170)</f>
        <v>3010</v>
      </c>
    </row>
    <row r="1169" spans="2:21" ht="52.5" customHeight="1" x14ac:dyDescent="0.2">
      <c r="B1169" s="98"/>
      <c r="C1169" s="157"/>
      <c r="D1169" s="162"/>
      <c r="E1169" s="160"/>
      <c r="F1169" s="89"/>
      <c r="G1169" s="158"/>
      <c r="H1169" s="149"/>
      <c r="I1169" s="195" t="s">
        <v>788</v>
      </c>
      <c r="J1169" s="196"/>
      <c r="K1169" s="91" t="s">
        <v>643</v>
      </c>
      <c r="L1169" s="119" t="s">
        <v>641</v>
      </c>
      <c r="M1169" s="91" t="s">
        <v>789</v>
      </c>
      <c r="N1169" s="110">
        <f>1000+547</f>
        <v>1547</v>
      </c>
    </row>
    <row r="1170" spans="2:21" ht="49.5" customHeight="1" x14ac:dyDescent="0.2">
      <c r="B1170" s="98"/>
      <c r="C1170" s="157"/>
      <c r="D1170" s="162"/>
      <c r="E1170" s="160"/>
      <c r="F1170" s="89"/>
      <c r="G1170" s="158"/>
      <c r="H1170" s="149"/>
      <c r="I1170" s="195" t="s">
        <v>699</v>
      </c>
      <c r="J1170" s="196"/>
      <c r="K1170" s="91" t="s">
        <v>643</v>
      </c>
      <c r="L1170" s="119" t="s">
        <v>641</v>
      </c>
      <c r="M1170" s="91" t="s">
        <v>700</v>
      </c>
      <c r="N1170" s="110">
        <f>1000+463</f>
        <v>1463</v>
      </c>
    </row>
    <row r="1171" spans="2:21" ht="25.5" customHeight="1" x14ac:dyDescent="0.2">
      <c r="B1171" s="98"/>
      <c r="C1171" s="157"/>
      <c r="D1171" s="202" t="s">
        <v>360</v>
      </c>
      <c r="E1171" s="202"/>
      <c r="F1171" s="202"/>
      <c r="G1171" s="202"/>
      <c r="H1171" s="202"/>
      <c r="I1171" s="202"/>
      <c r="J1171" s="202"/>
      <c r="K1171" s="88" t="s">
        <v>643</v>
      </c>
      <c r="L1171" s="88" t="s">
        <v>361</v>
      </c>
      <c r="M1171" s="88"/>
      <c r="N1171" s="108">
        <f>N1172</f>
        <v>300</v>
      </c>
    </row>
    <row r="1172" spans="2:21" ht="17.25" customHeight="1" x14ac:dyDescent="0.2">
      <c r="B1172" s="98"/>
      <c r="C1172" s="157"/>
      <c r="D1172" s="162"/>
      <c r="E1172" s="203" t="s">
        <v>740</v>
      </c>
      <c r="F1172" s="203"/>
      <c r="G1172" s="203"/>
      <c r="H1172" s="203"/>
      <c r="I1172" s="203"/>
      <c r="J1172" s="203"/>
      <c r="K1172" s="92" t="s">
        <v>643</v>
      </c>
      <c r="L1172" s="92" t="s">
        <v>741</v>
      </c>
      <c r="M1172" s="92"/>
      <c r="N1172" s="111">
        <f>N1173+N1177</f>
        <v>300</v>
      </c>
    </row>
    <row r="1173" spans="2:21" ht="32.25" customHeight="1" x14ac:dyDescent="0.2">
      <c r="B1173" s="98"/>
      <c r="C1173" s="157"/>
      <c r="D1173" s="162"/>
      <c r="E1173" s="160"/>
      <c r="F1173" s="256" t="s">
        <v>347</v>
      </c>
      <c r="G1173" s="256"/>
      <c r="H1173" s="256"/>
      <c r="I1173" s="256"/>
      <c r="J1173" s="256"/>
      <c r="K1173" s="93" t="s">
        <v>643</v>
      </c>
      <c r="L1173" s="93" t="s">
        <v>348</v>
      </c>
      <c r="M1173" s="93"/>
      <c r="N1173" s="112">
        <f>N1174</f>
        <v>261</v>
      </c>
    </row>
    <row r="1174" spans="2:21" ht="36" customHeight="1" x14ac:dyDescent="0.2">
      <c r="B1174" s="98"/>
      <c r="C1174" s="157"/>
      <c r="D1174" s="162"/>
      <c r="E1174" s="160"/>
      <c r="F1174" s="89"/>
      <c r="G1174" s="210" t="s">
        <v>644</v>
      </c>
      <c r="H1174" s="210"/>
      <c r="I1174" s="210"/>
      <c r="J1174" s="210"/>
      <c r="K1174" s="134" t="s">
        <v>643</v>
      </c>
      <c r="L1174" s="134" t="s">
        <v>645</v>
      </c>
      <c r="M1174" s="134"/>
      <c r="N1174" s="135">
        <f>N1175+N1176</f>
        <v>261</v>
      </c>
    </row>
    <row r="1175" spans="2:21" ht="15" customHeight="1" x14ac:dyDescent="0.2">
      <c r="B1175" s="98"/>
      <c r="C1175" s="157"/>
      <c r="D1175" s="162"/>
      <c r="E1175" s="160"/>
      <c r="F1175" s="89"/>
      <c r="G1175" s="158"/>
      <c r="H1175" s="198" t="s">
        <v>210</v>
      </c>
      <c r="I1175" s="199"/>
      <c r="J1175" s="200"/>
      <c r="K1175" s="91" t="s">
        <v>643</v>
      </c>
      <c r="L1175" s="91" t="s">
        <v>645</v>
      </c>
      <c r="M1175" s="91" t="s">
        <v>211</v>
      </c>
      <c r="N1175" s="110">
        <v>187</v>
      </c>
      <c r="U1175" s="104"/>
    </row>
    <row r="1176" spans="2:21" ht="15" customHeight="1" x14ac:dyDescent="0.2">
      <c r="B1176" s="98"/>
      <c r="C1176" s="157"/>
      <c r="D1176" s="162"/>
      <c r="E1176" s="160"/>
      <c r="F1176" s="89"/>
      <c r="G1176" s="158"/>
      <c r="H1176" s="198" t="s">
        <v>872</v>
      </c>
      <c r="I1176" s="199"/>
      <c r="J1176" s="200"/>
      <c r="K1176" s="91" t="s">
        <v>643</v>
      </c>
      <c r="L1176" s="91" t="s">
        <v>645</v>
      </c>
      <c r="M1176" s="91" t="s">
        <v>873</v>
      </c>
      <c r="N1176" s="110">
        <v>74</v>
      </c>
    </row>
    <row r="1177" spans="2:21" ht="21.75" customHeight="1" x14ac:dyDescent="0.2">
      <c r="B1177" s="98"/>
      <c r="C1177" s="157"/>
      <c r="D1177" s="162"/>
      <c r="E1177" s="160"/>
      <c r="F1177" s="204" t="s">
        <v>949</v>
      </c>
      <c r="G1177" s="204"/>
      <c r="H1177" s="204"/>
      <c r="I1177" s="204"/>
      <c r="J1177" s="204"/>
      <c r="K1177" s="93" t="s">
        <v>643</v>
      </c>
      <c r="L1177" s="93" t="s">
        <v>950</v>
      </c>
      <c r="M1177" s="93"/>
      <c r="N1177" s="112">
        <f>N1178</f>
        <v>39</v>
      </c>
    </row>
    <row r="1178" spans="2:21" ht="33" customHeight="1" x14ac:dyDescent="0.2">
      <c r="B1178" s="98"/>
      <c r="C1178" s="157"/>
      <c r="D1178" s="162"/>
      <c r="E1178" s="160"/>
      <c r="F1178" s="89"/>
      <c r="G1178" s="209" t="s">
        <v>646</v>
      </c>
      <c r="H1178" s="209"/>
      <c r="I1178" s="209"/>
      <c r="J1178" s="209"/>
      <c r="K1178" s="90" t="s">
        <v>643</v>
      </c>
      <c r="L1178" s="90" t="s">
        <v>647</v>
      </c>
      <c r="M1178" s="90"/>
      <c r="N1178" s="109">
        <f>N1179+N1180</f>
        <v>39</v>
      </c>
    </row>
    <row r="1179" spans="2:21" ht="19.5" customHeight="1" x14ac:dyDescent="0.2">
      <c r="B1179" s="98"/>
      <c r="C1179" s="157"/>
      <c r="D1179" s="162"/>
      <c r="E1179" s="160"/>
      <c r="F1179" s="89"/>
      <c r="G1179" s="158"/>
      <c r="H1179" s="198" t="s">
        <v>210</v>
      </c>
      <c r="I1179" s="199"/>
      <c r="J1179" s="200"/>
      <c r="K1179" s="91" t="s">
        <v>643</v>
      </c>
      <c r="L1179" s="91" t="s">
        <v>647</v>
      </c>
      <c r="M1179" s="91" t="s">
        <v>211</v>
      </c>
      <c r="N1179" s="110">
        <v>10</v>
      </c>
    </row>
    <row r="1180" spans="2:21" ht="21.75" customHeight="1" x14ac:dyDescent="0.2">
      <c r="B1180" s="98"/>
      <c r="C1180" s="157"/>
      <c r="D1180" s="162"/>
      <c r="E1180" s="160"/>
      <c r="F1180" s="89"/>
      <c r="G1180" s="158"/>
      <c r="H1180" s="198" t="s">
        <v>872</v>
      </c>
      <c r="I1180" s="199"/>
      <c r="J1180" s="200"/>
      <c r="K1180" s="91" t="s">
        <v>643</v>
      </c>
      <c r="L1180" s="91" t="s">
        <v>647</v>
      </c>
      <c r="M1180" s="91" t="s">
        <v>873</v>
      </c>
      <c r="N1180" s="110">
        <v>29</v>
      </c>
    </row>
    <row r="1181" spans="2:21" ht="33" customHeight="1" x14ac:dyDescent="0.2">
      <c r="B1181" s="257" t="s">
        <v>648</v>
      </c>
      <c r="C1181" s="258"/>
      <c r="D1181" s="258"/>
      <c r="E1181" s="258"/>
      <c r="F1181" s="258"/>
      <c r="G1181" s="258"/>
      <c r="H1181" s="258"/>
      <c r="I1181" s="258"/>
      <c r="J1181" s="258"/>
      <c r="K1181" s="94" t="s">
        <v>649</v>
      </c>
      <c r="L1181" s="94"/>
      <c r="M1181" s="94"/>
      <c r="N1181" s="106">
        <f t="shared" ref="N1181:N1186" si="2">N1182</f>
        <v>15000</v>
      </c>
    </row>
    <row r="1182" spans="2:21" ht="17.25" customHeight="1" x14ac:dyDescent="0.2">
      <c r="B1182" s="98"/>
      <c r="C1182" s="201" t="s">
        <v>650</v>
      </c>
      <c r="D1182" s="201"/>
      <c r="E1182" s="201"/>
      <c r="F1182" s="201"/>
      <c r="G1182" s="201"/>
      <c r="H1182" s="201"/>
      <c r="I1182" s="201"/>
      <c r="J1182" s="201"/>
      <c r="K1182" s="87" t="s">
        <v>651</v>
      </c>
      <c r="L1182" s="87"/>
      <c r="M1182" s="87"/>
      <c r="N1182" s="107">
        <f t="shared" si="2"/>
        <v>15000</v>
      </c>
    </row>
    <row r="1183" spans="2:21" ht="37.5" customHeight="1" x14ac:dyDescent="0.2">
      <c r="B1183" s="98"/>
      <c r="C1183" s="157"/>
      <c r="D1183" s="202" t="s">
        <v>912</v>
      </c>
      <c r="E1183" s="202"/>
      <c r="F1183" s="202"/>
      <c r="G1183" s="202"/>
      <c r="H1183" s="202"/>
      <c r="I1183" s="202"/>
      <c r="J1183" s="202"/>
      <c r="K1183" s="88" t="s">
        <v>651</v>
      </c>
      <c r="L1183" s="88" t="s">
        <v>913</v>
      </c>
      <c r="M1183" s="88"/>
      <c r="N1183" s="108">
        <f t="shared" si="2"/>
        <v>15000</v>
      </c>
    </row>
    <row r="1184" spans="2:21" ht="33.75" customHeight="1" x14ac:dyDescent="0.2">
      <c r="B1184" s="98"/>
      <c r="C1184" s="157"/>
      <c r="D1184" s="162"/>
      <c r="E1184" s="203" t="s">
        <v>374</v>
      </c>
      <c r="F1184" s="203"/>
      <c r="G1184" s="203"/>
      <c r="H1184" s="203"/>
      <c r="I1184" s="203"/>
      <c r="J1184" s="203"/>
      <c r="K1184" s="92" t="s">
        <v>651</v>
      </c>
      <c r="L1184" s="92" t="s">
        <v>375</v>
      </c>
      <c r="M1184" s="92"/>
      <c r="N1184" s="111">
        <f t="shared" si="2"/>
        <v>15000</v>
      </c>
    </row>
    <row r="1185" spans="2:21" ht="32.25" customHeight="1" x14ac:dyDescent="0.2">
      <c r="B1185" s="98"/>
      <c r="C1185" s="157"/>
      <c r="D1185" s="162"/>
      <c r="E1185" s="160"/>
      <c r="F1185" s="204" t="s">
        <v>652</v>
      </c>
      <c r="G1185" s="204"/>
      <c r="H1185" s="204"/>
      <c r="I1185" s="204"/>
      <c r="J1185" s="204"/>
      <c r="K1185" s="93" t="s">
        <v>651</v>
      </c>
      <c r="L1185" s="93" t="s">
        <v>653</v>
      </c>
      <c r="M1185" s="93"/>
      <c r="N1185" s="112">
        <f t="shared" si="2"/>
        <v>15000</v>
      </c>
    </row>
    <row r="1186" spans="2:21" ht="33.75" customHeight="1" x14ac:dyDescent="0.2">
      <c r="B1186" s="98"/>
      <c r="C1186" s="157"/>
      <c r="D1186" s="162"/>
      <c r="E1186" s="160"/>
      <c r="F1186" s="89"/>
      <c r="G1186" s="209" t="s">
        <v>654</v>
      </c>
      <c r="H1186" s="209"/>
      <c r="I1186" s="209"/>
      <c r="J1186" s="209"/>
      <c r="K1186" s="90" t="s">
        <v>651</v>
      </c>
      <c r="L1186" s="90" t="s">
        <v>655</v>
      </c>
      <c r="M1186" s="90"/>
      <c r="N1186" s="109">
        <f t="shared" si="2"/>
        <v>15000</v>
      </c>
    </row>
    <row r="1187" spans="2:21" ht="15" customHeight="1" thickBot="1" x14ac:dyDescent="0.25">
      <c r="B1187" s="98"/>
      <c r="C1187" s="157"/>
      <c r="D1187" s="162"/>
      <c r="E1187" s="160"/>
      <c r="F1187" s="89"/>
      <c r="G1187" s="158"/>
      <c r="H1187" s="198" t="s">
        <v>656</v>
      </c>
      <c r="I1187" s="199"/>
      <c r="J1187" s="200"/>
      <c r="K1187" s="170" t="s">
        <v>651</v>
      </c>
      <c r="L1187" s="170" t="s">
        <v>655</v>
      </c>
      <c r="M1187" s="170" t="s">
        <v>657</v>
      </c>
      <c r="N1187" s="171">
        <v>15000</v>
      </c>
    </row>
    <row r="1188" spans="2:21" ht="16.5" thickBot="1" x14ac:dyDescent="0.3">
      <c r="B1188" s="289" t="s">
        <v>476</v>
      </c>
      <c r="C1188" s="290"/>
      <c r="D1188" s="290"/>
      <c r="E1188" s="290"/>
      <c r="F1188" s="290"/>
      <c r="G1188" s="290"/>
      <c r="H1188" s="290"/>
      <c r="I1188" s="290"/>
      <c r="J1188" s="290"/>
      <c r="K1188" s="290"/>
      <c r="L1188" s="290"/>
      <c r="M1188" s="290"/>
      <c r="N1188" s="113">
        <f>N15+N233+N299+N462+N564+N593+N903+N1022+N1042+N1099+N1181</f>
        <v>4622739.8</v>
      </c>
    </row>
    <row r="1189" spans="2:21" ht="16.5" thickBot="1" x14ac:dyDescent="0.3">
      <c r="B1189" s="172"/>
      <c r="C1189" s="173"/>
      <c r="D1189" s="173"/>
      <c r="E1189" s="173"/>
      <c r="F1189" s="173"/>
      <c r="G1189" s="173"/>
      <c r="H1189" s="174"/>
      <c r="I1189" s="175" t="s">
        <v>874</v>
      </c>
      <c r="J1189" s="176"/>
      <c r="K1189" s="176"/>
      <c r="L1189" s="176"/>
      <c r="M1189" s="176"/>
      <c r="N1189" s="177">
        <f>N1053+N1055+N1057+N1060+N1062</f>
        <v>6610</v>
      </c>
    </row>
    <row r="1190" spans="2:21" ht="15" customHeight="1" x14ac:dyDescent="0.2">
      <c r="B1190" s="287"/>
      <c r="C1190" s="287"/>
      <c r="D1190" s="287"/>
      <c r="E1190" s="287"/>
      <c r="F1190" s="287"/>
      <c r="G1190" s="287"/>
      <c r="H1190" s="287"/>
      <c r="I1190" s="287"/>
      <c r="J1190" s="131"/>
      <c r="K1190" s="288"/>
      <c r="L1190" s="288"/>
      <c r="M1190" s="79"/>
      <c r="N1190" s="131"/>
      <c r="O1190" s="62"/>
      <c r="U1190" s="103"/>
    </row>
    <row r="1191" spans="2:21" x14ac:dyDescent="0.2">
      <c r="B1191" s="80"/>
      <c r="C1191" s="80"/>
      <c r="D1191" s="80"/>
      <c r="E1191" s="80"/>
      <c r="F1191" s="80"/>
      <c r="G1191" s="80"/>
      <c r="H1191" s="80"/>
      <c r="I1191" s="80"/>
      <c r="J1191" s="82"/>
      <c r="K1191" s="286"/>
      <c r="L1191" s="286"/>
      <c r="M1191" s="82"/>
      <c r="N1191" s="95"/>
      <c r="O1191" s="62"/>
    </row>
    <row r="1192" spans="2:21" x14ac:dyDescent="0.2">
      <c r="H1192" s="83" t="s">
        <v>658</v>
      </c>
      <c r="I1192" s="83"/>
    </row>
  </sheetData>
  <mergeCells count="1181">
    <mergeCell ref="I975:J975"/>
    <mergeCell ref="I928:J928"/>
    <mergeCell ref="I1150:J1150"/>
    <mergeCell ref="I1156:J1156"/>
    <mergeCell ref="I1155:J1155"/>
    <mergeCell ref="I691:J691"/>
    <mergeCell ref="I690:J690"/>
    <mergeCell ref="I269:J269"/>
    <mergeCell ref="I271:J271"/>
    <mergeCell ref="I268:J268"/>
    <mergeCell ref="I270:J270"/>
    <mergeCell ref="I561:J561"/>
    <mergeCell ref="I563:J563"/>
    <mergeCell ref="I560:J560"/>
    <mergeCell ref="I562:J562"/>
    <mergeCell ref="I785:J785"/>
    <mergeCell ref="F1080:J1080"/>
    <mergeCell ref="G1072:J1072"/>
    <mergeCell ref="F1071:J1071"/>
    <mergeCell ref="H1073:J1073"/>
    <mergeCell ref="D1074:J1074"/>
    <mergeCell ref="G1061:J1061"/>
    <mergeCell ref="H1062:J1062"/>
    <mergeCell ref="G1063:J1063"/>
    <mergeCell ref="H1064:J1064"/>
    <mergeCell ref="F1065:J1065"/>
    <mergeCell ref="D1069:J1069"/>
    <mergeCell ref="G1056:J1056"/>
    <mergeCell ref="D1049:J1049"/>
    <mergeCell ref="E1050:J1050"/>
    <mergeCell ref="H1047:J1047"/>
    <mergeCell ref="C1048:J1048"/>
    <mergeCell ref="I5:N5"/>
    <mergeCell ref="I6:N6"/>
    <mergeCell ref="I7:N7"/>
    <mergeCell ref="I8:N8"/>
    <mergeCell ref="I9:N9"/>
    <mergeCell ref="H1132:J1132"/>
    <mergeCell ref="G1133:J1133"/>
    <mergeCell ref="G1138:J1138"/>
    <mergeCell ref="H1139:J1139"/>
    <mergeCell ref="I34:J34"/>
    <mergeCell ref="I748:J748"/>
    <mergeCell ref="I749:J749"/>
    <mergeCell ref="E1070:J1070"/>
    <mergeCell ref="C1043:J1043"/>
    <mergeCell ref="D1044:J1044"/>
    <mergeCell ref="H1053:J1053"/>
    <mergeCell ref="G1054:J1054"/>
    <mergeCell ref="G1059:J1059"/>
    <mergeCell ref="H1060:J1060"/>
    <mergeCell ref="H1057:J1057"/>
    <mergeCell ref="H1058:J1058"/>
    <mergeCell ref="H1055:J1055"/>
    <mergeCell ref="I978:J978"/>
    <mergeCell ref="G1085:J1085"/>
    <mergeCell ref="H1086:J1086"/>
    <mergeCell ref="H1093:J1093"/>
    <mergeCell ref="D1094:J1094"/>
    <mergeCell ref="B1099:J1099"/>
    <mergeCell ref="C1100:J1100"/>
    <mergeCell ref="H1078:J1078"/>
    <mergeCell ref="E1079:J1079"/>
    <mergeCell ref="I915:J915"/>
    <mergeCell ref="G1045:J1045"/>
    <mergeCell ref="H1046:J1046"/>
    <mergeCell ref="F1051:J1051"/>
    <mergeCell ref="G1052:J1052"/>
    <mergeCell ref="H1067:J1067"/>
    <mergeCell ref="H1068:J1068"/>
    <mergeCell ref="B1042:J1042"/>
    <mergeCell ref="G1111:J1111"/>
    <mergeCell ref="H1112:J1112"/>
    <mergeCell ref="E1172:J1172"/>
    <mergeCell ref="G1097:J1097"/>
    <mergeCell ref="H1098:J1098"/>
    <mergeCell ref="G1091:J1091"/>
    <mergeCell ref="H1092:J1092"/>
    <mergeCell ref="C1087:J1087"/>
    <mergeCell ref="D1088:J1088"/>
    <mergeCell ref="E1089:J1089"/>
    <mergeCell ref="F1090:J1090"/>
    <mergeCell ref="G1081:J1081"/>
    <mergeCell ref="H1082:J1082"/>
    <mergeCell ref="E1075:J1075"/>
    <mergeCell ref="F1076:J1076"/>
    <mergeCell ref="G1077:J1077"/>
    <mergeCell ref="E1109:J1109"/>
    <mergeCell ref="F1110:J1110"/>
    <mergeCell ref="F1103:J1103"/>
    <mergeCell ref="E1095:J1095"/>
    <mergeCell ref="E1083:J1083"/>
    <mergeCell ref="F1084:J1084"/>
    <mergeCell ref="H1164:J1164"/>
    <mergeCell ref="H1165:J1165"/>
    <mergeCell ref="G1161:J1161"/>
    <mergeCell ref="H1162:J1162"/>
    <mergeCell ref="F1140:J1140"/>
    <mergeCell ref="G1141:J1141"/>
    <mergeCell ref="C1157:J1157"/>
    <mergeCell ref="D1158:J1158"/>
    <mergeCell ref="E1159:J1159"/>
    <mergeCell ref="F1160:J1160"/>
    <mergeCell ref="H1179:J1179"/>
    <mergeCell ref="H1180:J1180"/>
    <mergeCell ref="B1181:J1181"/>
    <mergeCell ref="C1182:J1182"/>
    <mergeCell ref="H1175:J1175"/>
    <mergeCell ref="H1176:J1176"/>
    <mergeCell ref="F1177:J1177"/>
    <mergeCell ref="G1178:J1178"/>
    <mergeCell ref="D1171:J1171"/>
    <mergeCell ref="I1154:J1154"/>
    <mergeCell ref="I1153:J1153"/>
    <mergeCell ref="I1152:J1152"/>
    <mergeCell ref="I1163:J1163"/>
    <mergeCell ref="H1117:J1117"/>
    <mergeCell ref="G1119:J1119"/>
    <mergeCell ref="H1113:J1113"/>
    <mergeCell ref="H1114:J1114"/>
    <mergeCell ref="G1115:J1115"/>
    <mergeCell ref="H1116:J1116"/>
    <mergeCell ref="H1130:J1130"/>
    <mergeCell ref="G1131:J1131"/>
    <mergeCell ref="H1126:J1126"/>
    <mergeCell ref="G1127:J1127"/>
    <mergeCell ref="H1128:J1128"/>
    <mergeCell ref="G1129:J1129"/>
    <mergeCell ref="H1120:J1120"/>
    <mergeCell ref="G1121:J1121"/>
    <mergeCell ref="H1122:J1122"/>
    <mergeCell ref="H1142:J1142"/>
    <mergeCell ref="E1143:J1143"/>
    <mergeCell ref="K1191:L1191"/>
    <mergeCell ref="B1190:I1190"/>
    <mergeCell ref="K1190:L1190"/>
    <mergeCell ref="G1104:J1104"/>
    <mergeCell ref="G1148:J1148"/>
    <mergeCell ref="H1149:J1149"/>
    <mergeCell ref="H1146:J1146"/>
    <mergeCell ref="H1147:J1147"/>
    <mergeCell ref="H1151:J1151"/>
    <mergeCell ref="H1134:J1134"/>
    <mergeCell ref="F1135:J1135"/>
    <mergeCell ref="F1144:J1144"/>
    <mergeCell ref="G1145:J1145"/>
    <mergeCell ref="G1136:J1136"/>
    <mergeCell ref="H1137:J1137"/>
    <mergeCell ref="D1183:J1183"/>
    <mergeCell ref="F1096:J1096"/>
    <mergeCell ref="F1185:J1185"/>
    <mergeCell ref="G1186:J1186"/>
    <mergeCell ref="H1187:J1187"/>
    <mergeCell ref="B1188:M1188"/>
    <mergeCell ref="G1125:J1125"/>
    <mergeCell ref="D1101:J1101"/>
    <mergeCell ref="E1102:J1102"/>
    <mergeCell ref="H1107:J1107"/>
    <mergeCell ref="D1108:J1108"/>
    <mergeCell ref="E1184:J1184"/>
    <mergeCell ref="F1173:J1173"/>
    <mergeCell ref="G1174:J1174"/>
    <mergeCell ref="H1105:J1105"/>
    <mergeCell ref="G1106:J1106"/>
    <mergeCell ref="I1170:J1170"/>
    <mergeCell ref="D1010:J1010"/>
    <mergeCell ref="E1011:J1011"/>
    <mergeCell ref="H1037:J1037"/>
    <mergeCell ref="E1038:J1038"/>
    <mergeCell ref="G1031:J1031"/>
    <mergeCell ref="H1032:J1032"/>
    <mergeCell ref="H1021:J1021"/>
    <mergeCell ref="B1022:J1022"/>
    <mergeCell ref="E994:J994"/>
    <mergeCell ref="F995:J995"/>
    <mergeCell ref="G996:J996"/>
    <mergeCell ref="H997:J997"/>
    <mergeCell ref="F1039:J1039"/>
    <mergeCell ref="G1040:J1040"/>
    <mergeCell ref="G1035:J1035"/>
    <mergeCell ref="H1036:J1036"/>
    <mergeCell ref="F1012:J1012"/>
    <mergeCell ref="G1013:J1013"/>
    <mergeCell ref="G1004:J1004"/>
    <mergeCell ref="H1005:J1005"/>
    <mergeCell ref="F1006:J1006"/>
    <mergeCell ref="G1007:J1007"/>
    <mergeCell ref="G1029:J1029"/>
    <mergeCell ref="H1030:J1030"/>
    <mergeCell ref="H1008:J1008"/>
    <mergeCell ref="C1009:J1009"/>
    <mergeCell ref="E1025:J1025"/>
    <mergeCell ref="F1026:J1026"/>
    <mergeCell ref="C1023:J1023"/>
    <mergeCell ref="D1024:J1024"/>
    <mergeCell ref="G1033:J1033"/>
    <mergeCell ref="H1034:J1034"/>
    <mergeCell ref="H1016:J1016"/>
    <mergeCell ref="H1017:J1017"/>
    <mergeCell ref="H1018:J1018"/>
    <mergeCell ref="H1019:J1019"/>
    <mergeCell ref="H1014:J1014"/>
    <mergeCell ref="H1015:J1015"/>
    <mergeCell ref="G1027:J1027"/>
    <mergeCell ref="H1028:J1028"/>
    <mergeCell ref="F984:J984"/>
    <mergeCell ref="G985:J985"/>
    <mergeCell ref="H980:J980"/>
    <mergeCell ref="G981:J981"/>
    <mergeCell ref="H982:J982"/>
    <mergeCell ref="E983:J983"/>
    <mergeCell ref="H1041:J1041"/>
    <mergeCell ref="G957:J957"/>
    <mergeCell ref="H958:J958"/>
    <mergeCell ref="G959:J959"/>
    <mergeCell ref="H964:J964"/>
    <mergeCell ref="G965:J965"/>
    <mergeCell ref="H960:J960"/>
    <mergeCell ref="G961:J961"/>
    <mergeCell ref="H966:J966"/>
    <mergeCell ref="G967:J967"/>
    <mergeCell ref="F972:J972"/>
    <mergeCell ref="G973:J973"/>
    <mergeCell ref="H968:J968"/>
    <mergeCell ref="G969:J969"/>
    <mergeCell ref="E971:J971"/>
    <mergeCell ref="H1002:J1002"/>
    <mergeCell ref="F1003:J1003"/>
    <mergeCell ref="D998:J998"/>
    <mergeCell ref="E999:J999"/>
    <mergeCell ref="F1000:J1000"/>
    <mergeCell ref="G1001:J1001"/>
    <mergeCell ref="H986:J986"/>
    <mergeCell ref="H987:J987"/>
    <mergeCell ref="H992:J992"/>
    <mergeCell ref="D993:J993"/>
    <mergeCell ref="D988:J988"/>
    <mergeCell ref="E989:J989"/>
    <mergeCell ref="F990:J990"/>
    <mergeCell ref="G991:J991"/>
    <mergeCell ref="G979:J979"/>
    <mergeCell ref="F923:J923"/>
    <mergeCell ref="G924:J924"/>
    <mergeCell ref="H930:J930"/>
    <mergeCell ref="G931:J931"/>
    <mergeCell ref="H936:J936"/>
    <mergeCell ref="G937:J937"/>
    <mergeCell ref="H932:J932"/>
    <mergeCell ref="E933:J933"/>
    <mergeCell ref="F934:J934"/>
    <mergeCell ref="G935:J935"/>
    <mergeCell ref="H962:J962"/>
    <mergeCell ref="G963:J963"/>
    <mergeCell ref="H977:J977"/>
    <mergeCell ref="G941:J941"/>
    <mergeCell ref="H946:J946"/>
    <mergeCell ref="G947:J947"/>
    <mergeCell ref="H942:J942"/>
    <mergeCell ref="G943:J943"/>
    <mergeCell ref="H944:J944"/>
    <mergeCell ref="G945:J945"/>
    <mergeCell ref="H948:J948"/>
    <mergeCell ref="G949:J949"/>
    <mergeCell ref="H954:J954"/>
    <mergeCell ref="G955:J955"/>
    <mergeCell ref="H950:J950"/>
    <mergeCell ref="G951:J951"/>
    <mergeCell ref="H952:J952"/>
    <mergeCell ref="G953:J953"/>
    <mergeCell ref="H970:J970"/>
    <mergeCell ref="H974:J974"/>
    <mergeCell ref="G976:J976"/>
    <mergeCell ref="H956:J956"/>
    <mergeCell ref="G894:J894"/>
    <mergeCell ref="H895:J895"/>
    <mergeCell ref="E890:J890"/>
    <mergeCell ref="F891:J891"/>
    <mergeCell ref="G892:J892"/>
    <mergeCell ref="H893:J893"/>
    <mergeCell ref="H925:J925"/>
    <mergeCell ref="G926:J926"/>
    <mergeCell ref="H940:J940"/>
    <mergeCell ref="B903:J903"/>
    <mergeCell ref="G908:J908"/>
    <mergeCell ref="H909:J909"/>
    <mergeCell ref="C904:J904"/>
    <mergeCell ref="D905:J905"/>
    <mergeCell ref="E906:J906"/>
    <mergeCell ref="F907:J907"/>
    <mergeCell ref="D910:J910"/>
    <mergeCell ref="E911:J911"/>
    <mergeCell ref="H917:J917"/>
    <mergeCell ref="G918:J918"/>
    <mergeCell ref="F912:J912"/>
    <mergeCell ref="G913:J913"/>
    <mergeCell ref="H914:J914"/>
    <mergeCell ref="G916:J916"/>
    <mergeCell ref="H938:J938"/>
    <mergeCell ref="G939:J939"/>
    <mergeCell ref="H919:J919"/>
    <mergeCell ref="G920:J920"/>
    <mergeCell ref="H921:J921"/>
    <mergeCell ref="E922:J922"/>
    <mergeCell ref="H927:J927"/>
    <mergeCell ref="G929:J929"/>
    <mergeCell ref="H855:J855"/>
    <mergeCell ref="H856:J856"/>
    <mergeCell ref="G884:J884"/>
    <mergeCell ref="H885:J885"/>
    <mergeCell ref="H898:J898"/>
    <mergeCell ref="H862:J862"/>
    <mergeCell ref="D868:J868"/>
    <mergeCell ref="E869:J869"/>
    <mergeCell ref="H863:J863"/>
    <mergeCell ref="H864:J864"/>
    <mergeCell ref="H865:J865"/>
    <mergeCell ref="H867:J867"/>
    <mergeCell ref="F870:J870"/>
    <mergeCell ref="G871:J871"/>
    <mergeCell ref="G876:J876"/>
    <mergeCell ref="H877:J877"/>
    <mergeCell ref="H872:J872"/>
    <mergeCell ref="D873:J873"/>
    <mergeCell ref="E874:J874"/>
    <mergeCell ref="F875:J875"/>
    <mergeCell ref="D896:J896"/>
    <mergeCell ref="G897:J897"/>
    <mergeCell ref="D878:J878"/>
    <mergeCell ref="E879:J879"/>
    <mergeCell ref="F880:J880"/>
    <mergeCell ref="G881:J881"/>
    <mergeCell ref="F886:J886"/>
    <mergeCell ref="G887:J887"/>
    <mergeCell ref="H882:J882"/>
    <mergeCell ref="F883:J883"/>
    <mergeCell ref="H888:J888"/>
    <mergeCell ref="D889:J889"/>
    <mergeCell ref="H861:J861"/>
    <mergeCell ref="G826:J826"/>
    <mergeCell ref="H831:J831"/>
    <mergeCell ref="E832:J832"/>
    <mergeCell ref="H827:J827"/>
    <mergeCell ref="E828:J828"/>
    <mergeCell ref="F829:J829"/>
    <mergeCell ref="G830:J830"/>
    <mergeCell ref="F833:J833"/>
    <mergeCell ref="G834:J834"/>
    <mergeCell ref="H839:J839"/>
    <mergeCell ref="H840:J840"/>
    <mergeCell ref="H835:J835"/>
    <mergeCell ref="H836:J836"/>
    <mergeCell ref="H837:J837"/>
    <mergeCell ref="H838:J838"/>
    <mergeCell ref="G859:J859"/>
    <mergeCell ref="H860:J860"/>
    <mergeCell ref="F841:J841"/>
    <mergeCell ref="H843:J843"/>
    <mergeCell ref="G842:J842"/>
    <mergeCell ref="H844:J844"/>
    <mergeCell ref="H849:J849"/>
    <mergeCell ref="G850:J850"/>
    <mergeCell ref="H845:J845"/>
    <mergeCell ref="H846:J846"/>
    <mergeCell ref="H851:J851"/>
    <mergeCell ref="H852:J852"/>
    <mergeCell ref="H857:J857"/>
    <mergeCell ref="H858:J858"/>
    <mergeCell ref="H853:J853"/>
    <mergeCell ref="H854:J854"/>
    <mergeCell ref="G807:J807"/>
    <mergeCell ref="H808:J808"/>
    <mergeCell ref="D813:J813"/>
    <mergeCell ref="E814:J814"/>
    <mergeCell ref="F809:J809"/>
    <mergeCell ref="G810:J810"/>
    <mergeCell ref="F825:J825"/>
    <mergeCell ref="F815:J815"/>
    <mergeCell ref="G816:J816"/>
    <mergeCell ref="G821:J821"/>
    <mergeCell ref="H822:J822"/>
    <mergeCell ref="H817:J817"/>
    <mergeCell ref="D818:J818"/>
    <mergeCell ref="E819:J819"/>
    <mergeCell ref="F820:J820"/>
    <mergeCell ref="H847:J847"/>
    <mergeCell ref="H848:J848"/>
    <mergeCell ref="F764:J764"/>
    <mergeCell ref="G765:J765"/>
    <mergeCell ref="H766:J766"/>
    <mergeCell ref="F767:J767"/>
    <mergeCell ref="G793:J793"/>
    <mergeCell ref="H786:J786"/>
    <mergeCell ref="G787:J787"/>
    <mergeCell ref="H796:J796"/>
    <mergeCell ref="F797:J797"/>
    <mergeCell ref="F803:J803"/>
    <mergeCell ref="G804:J804"/>
    <mergeCell ref="G798:J798"/>
    <mergeCell ref="H799:J799"/>
    <mergeCell ref="D801:J801"/>
    <mergeCell ref="E802:J802"/>
    <mergeCell ref="H805:J805"/>
    <mergeCell ref="F806:J806"/>
    <mergeCell ref="D754:J754"/>
    <mergeCell ref="E755:J755"/>
    <mergeCell ref="H739:J739"/>
    <mergeCell ref="G740:J740"/>
    <mergeCell ref="E735:J735"/>
    <mergeCell ref="F736:J736"/>
    <mergeCell ref="G737:J737"/>
    <mergeCell ref="H788:J788"/>
    <mergeCell ref="H789:J789"/>
    <mergeCell ref="H794:J794"/>
    <mergeCell ref="G795:J795"/>
    <mergeCell ref="D790:J790"/>
    <mergeCell ref="E791:J791"/>
    <mergeCell ref="F792:J792"/>
    <mergeCell ref="H823:J823"/>
    <mergeCell ref="E824:J824"/>
    <mergeCell ref="E760:J760"/>
    <mergeCell ref="F761:J761"/>
    <mergeCell ref="F756:J756"/>
    <mergeCell ref="G757:J757"/>
    <mergeCell ref="H811:J811"/>
    <mergeCell ref="C812:J812"/>
    <mergeCell ref="D777:J777"/>
    <mergeCell ref="E778:J778"/>
    <mergeCell ref="F783:J783"/>
    <mergeCell ref="G784:J784"/>
    <mergeCell ref="G762:J762"/>
    <mergeCell ref="H763:J763"/>
    <mergeCell ref="C776:J776"/>
    <mergeCell ref="D771:J771"/>
    <mergeCell ref="C770:J770"/>
    <mergeCell ref="E772:J772"/>
    <mergeCell ref="H729:J729"/>
    <mergeCell ref="D734:J734"/>
    <mergeCell ref="H693:J693"/>
    <mergeCell ref="F720:J720"/>
    <mergeCell ref="G721:J721"/>
    <mergeCell ref="E714:J714"/>
    <mergeCell ref="F715:J715"/>
    <mergeCell ref="G716:J716"/>
    <mergeCell ref="D713:J713"/>
    <mergeCell ref="F773:J773"/>
    <mergeCell ref="G774:J774"/>
    <mergeCell ref="H775:J775"/>
    <mergeCell ref="F779:J779"/>
    <mergeCell ref="G780:J780"/>
    <mergeCell ref="H781:J781"/>
    <mergeCell ref="E782:J782"/>
    <mergeCell ref="H724:J724"/>
    <mergeCell ref="G725:J725"/>
    <mergeCell ref="G750:J750"/>
    <mergeCell ref="H751:J751"/>
    <mergeCell ref="G743:J743"/>
    <mergeCell ref="H744:J744"/>
    <mergeCell ref="H745:J745"/>
    <mergeCell ref="F747:J747"/>
    <mergeCell ref="H742:J742"/>
    <mergeCell ref="H741:J741"/>
    <mergeCell ref="G768:J768"/>
    <mergeCell ref="H769:J769"/>
    <mergeCell ref="H758:J758"/>
    <mergeCell ref="D759:J759"/>
    <mergeCell ref="G752:J752"/>
    <mergeCell ref="H753:J753"/>
    <mergeCell ref="H738:J738"/>
    <mergeCell ref="C733:J733"/>
    <mergeCell ref="H726:J726"/>
    <mergeCell ref="H701:J701"/>
    <mergeCell ref="H673:J673"/>
    <mergeCell ref="G702:J702"/>
    <mergeCell ref="H686:J686"/>
    <mergeCell ref="F689:J689"/>
    <mergeCell ref="H684:J684"/>
    <mergeCell ref="G685:J685"/>
    <mergeCell ref="G692:J692"/>
    <mergeCell ref="H674:J674"/>
    <mergeCell ref="H717:J717"/>
    <mergeCell ref="H708:J708"/>
    <mergeCell ref="G709:J709"/>
    <mergeCell ref="H710:J710"/>
    <mergeCell ref="H703:J703"/>
    <mergeCell ref="G694:J694"/>
    <mergeCell ref="H695:J695"/>
    <mergeCell ref="G698:J698"/>
    <mergeCell ref="H699:J699"/>
    <mergeCell ref="G700:J700"/>
    <mergeCell ref="G711:J711"/>
    <mergeCell ref="F706:J706"/>
    <mergeCell ref="G707:J707"/>
    <mergeCell ref="H712:J712"/>
    <mergeCell ref="H722:J722"/>
    <mergeCell ref="G723:J723"/>
    <mergeCell ref="D718:J718"/>
    <mergeCell ref="E719:J719"/>
    <mergeCell ref="H727:J727"/>
    <mergeCell ref="G728:J728"/>
    <mergeCell ref="D649:J649"/>
    <mergeCell ref="E650:J650"/>
    <mergeCell ref="F651:J651"/>
    <mergeCell ref="I600:J600"/>
    <mergeCell ref="I654:J654"/>
    <mergeCell ref="G687:J687"/>
    <mergeCell ref="H688:J688"/>
    <mergeCell ref="G683:J683"/>
    <mergeCell ref="F666:J666"/>
    <mergeCell ref="G667:J667"/>
    <mergeCell ref="G672:J672"/>
    <mergeCell ref="H682:J682"/>
    <mergeCell ref="H678:J678"/>
    <mergeCell ref="G679:J679"/>
    <mergeCell ref="H675:J675"/>
    <mergeCell ref="G676:J676"/>
    <mergeCell ref="H677:J677"/>
    <mergeCell ref="H668:J668"/>
    <mergeCell ref="H670:J670"/>
    <mergeCell ref="H671:J671"/>
    <mergeCell ref="H619:J619"/>
    <mergeCell ref="F637:J637"/>
    <mergeCell ref="G638:J638"/>
    <mergeCell ref="H615:J615"/>
    <mergeCell ref="G616:J616"/>
    <mergeCell ref="H617:J617"/>
    <mergeCell ref="H605:J605"/>
    <mergeCell ref="D635:J635"/>
    <mergeCell ref="E636:J636"/>
    <mergeCell ref="G628:J628"/>
    <mergeCell ref="H629:J629"/>
    <mergeCell ref="H622:J622"/>
    <mergeCell ref="G623:J623"/>
    <mergeCell ref="H551:J551"/>
    <mergeCell ref="E567:J567"/>
    <mergeCell ref="F568:J568"/>
    <mergeCell ref="F557:J557"/>
    <mergeCell ref="G558:J558"/>
    <mergeCell ref="H559:J559"/>
    <mergeCell ref="B564:J564"/>
    <mergeCell ref="F547:J547"/>
    <mergeCell ref="G548:J548"/>
    <mergeCell ref="G569:J569"/>
    <mergeCell ref="H570:J570"/>
    <mergeCell ref="C565:J565"/>
    <mergeCell ref="D566:J566"/>
    <mergeCell ref="H553:J553"/>
    <mergeCell ref="E556:J556"/>
    <mergeCell ref="H549:J549"/>
    <mergeCell ref="G550:J550"/>
    <mergeCell ref="I552:J552"/>
    <mergeCell ref="I555:J555"/>
    <mergeCell ref="I554:J554"/>
    <mergeCell ref="H599:J599"/>
    <mergeCell ref="D533:J533"/>
    <mergeCell ref="E534:J534"/>
    <mergeCell ref="H543:J543"/>
    <mergeCell ref="F544:J544"/>
    <mergeCell ref="H537:J537"/>
    <mergeCell ref="G538:J538"/>
    <mergeCell ref="H539:J539"/>
    <mergeCell ref="G540:J540"/>
    <mergeCell ref="G529:J529"/>
    <mergeCell ref="H530:J530"/>
    <mergeCell ref="G545:J545"/>
    <mergeCell ref="H546:J546"/>
    <mergeCell ref="H541:J541"/>
    <mergeCell ref="G542:J542"/>
    <mergeCell ref="F535:J535"/>
    <mergeCell ref="G536:J536"/>
    <mergeCell ref="G531:J531"/>
    <mergeCell ref="H532:J532"/>
    <mergeCell ref="H515:J515"/>
    <mergeCell ref="C516:J516"/>
    <mergeCell ref="E525:J525"/>
    <mergeCell ref="F526:J526"/>
    <mergeCell ref="F519:J519"/>
    <mergeCell ref="G520:J520"/>
    <mergeCell ref="H521:J521"/>
    <mergeCell ref="G522:J522"/>
    <mergeCell ref="F511:J511"/>
    <mergeCell ref="G512:J512"/>
    <mergeCell ref="G527:J527"/>
    <mergeCell ref="H528:J528"/>
    <mergeCell ref="H523:J523"/>
    <mergeCell ref="D524:J524"/>
    <mergeCell ref="D517:J517"/>
    <mergeCell ref="E518:J518"/>
    <mergeCell ref="H513:J513"/>
    <mergeCell ref="G514:J514"/>
    <mergeCell ref="G493:J493"/>
    <mergeCell ref="H494:J494"/>
    <mergeCell ref="H507:J507"/>
    <mergeCell ref="G508:J508"/>
    <mergeCell ref="G501:J501"/>
    <mergeCell ref="H502:J502"/>
    <mergeCell ref="F503:J503"/>
    <mergeCell ref="G504:J504"/>
    <mergeCell ref="C487:J487"/>
    <mergeCell ref="D488:J488"/>
    <mergeCell ref="H509:J509"/>
    <mergeCell ref="E510:J510"/>
    <mergeCell ref="H505:J505"/>
    <mergeCell ref="G506:J506"/>
    <mergeCell ref="E495:J495"/>
    <mergeCell ref="F496:J496"/>
    <mergeCell ref="E489:J489"/>
    <mergeCell ref="F490:J490"/>
    <mergeCell ref="I498:J498"/>
    <mergeCell ref="I497:J497"/>
    <mergeCell ref="I500:J500"/>
    <mergeCell ref="I499:J499"/>
    <mergeCell ref="I492:J492"/>
    <mergeCell ref="I491:J491"/>
    <mergeCell ref="F471:J471"/>
    <mergeCell ref="G472:J472"/>
    <mergeCell ref="G483:J483"/>
    <mergeCell ref="H484:J484"/>
    <mergeCell ref="H475:J475"/>
    <mergeCell ref="F478:J478"/>
    <mergeCell ref="G479:J479"/>
    <mergeCell ref="H480:J480"/>
    <mergeCell ref="B462:J462"/>
    <mergeCell ref="C463:J463"/>
    <mergeCell ref="G485:J485"/>
    <mergeCell ref="H486:J486"/>
    <mergeCell ref="G481:J481"/>
    <mergeCell ref="H482:J482"/>
    <mergeCell ref="H473:J473"/>
    <mergeCell ref="G474:J474"/>
    <mergeCell ref="D469:J469"/>
    <mergeCell ref="E470:J470"/>
    <mergeCell ref="I464:J464"/>
    <mergeCell ref="I465:J465"/>
    <mergeCell ref="I466:J466"/>
    <mergeCell ref="I467:J467"/>
    <mergeCell ref="I468:J468"/>
    <mergeCell ref="I477:J477"/>
    <mergeCell ref="I476:J476"/>
    <mergeCell ref="H447:J447"/>
    <mergeCell ref="H448:J448"/>
    <mergeCell ref="G458:J458"/>
    <mergeCell ref="H459:J459"/>
    <mergeCell ref="H451:J451"/>
    <mergeCell ref="H453:J453"/>
    <mergeCell ref="E454:J454"/>
    <mergeCell ref="F455:J455"/>
    <mergeCell ref="H443:J443"/>
    <mergeCell ref="E444:J444"/>
    <mergeCell ref="G460:J460"/>
    <mergeCell ref="H461:J461"/>
    <mergeCell ref="G456:J456"/>
    <mergeCell ref="H457:J457"/>
    <mergeCell ref="H449:J449"/>
    <mergeCell ref="H450:J450"/>
    <mergeCell ref="F445:J445"/>
    <mergeCell ref="G446:J446"/>
    <mergeCell ref="G430:J430"/>
    <mergeCell ref="H439:J439"/>
    <mergeCell ref="G440:J440"/>
    <mergeCell ref="H433:J433"/>
    <mergeCell ref="C434:J434"/>
    <mergeCell ref="D435:J435"/>
    <mergeCell ref="E436:J436"/>
    <mergeCell ref="H422:J422"/>
    <mergeCell ref="G423:J423"/>
    <mergeCell ref="H441:J441"/>
    <mergeCell ref="G442:J442"/>
    <mergeCell ref="F437:J437"/>
    <mergeCell ref="G438:J438"/>
    <mergeCell ref="H431:J431"/>
    <mergeCell ref="G432:J432"/>
    <mergeCell ref="H424:J424"/>
    <mergeCell ref="E425:J425"/>
    <mergeCell ref="I429:J429"/>
    <mergeCell ref="I426:J426"/>
    <mergeCell ref="I428:J428"/>
    <mergeCell ref="I427:J427"/>
    <mergeCell ref="H408:J408"/>
    <mergeCell ref="F409:J409"/>
    <mergeCell ref="H418:J418"/>
    <mergeCell ref="G419:J419"/>
    <mergeCell ref="F412:J412"/>
    <mergeCell ref="G413:J413"/>
    <mergeCell ref="H414:J414"/>
    <mergeCell ref="G415:J415"/>
    <mergeCell ref="F404:J404"/>
    <mergeCell ref="G405:J405"/>
    <mergeCell ref="H420:J420"/>
    <mergeCell ref="G421:J421"/>
    <mergeCell ref="H416:J416"/>
    <mergeCell ref="G417:J417"/>
    <mergeCell ref="G410:J410"/>
    <mergeCell ref="H411:J411"/>
    <mergeCell ref="H406:J406"/>
    <mergeCell ref="G407:J407"/>
    <mergeCell ref="G390:J390"/>
    <mergeCell ref="H391:J391"/>
    <mergeCell ref="G400:J400"/>
    <mergeCell ref="H401:J401"/>
    <mergeCell ref="G394:J394"/>
    <mergeCell ref="H395:J395"/>
    <mergeCell ref="G396:J396"/>
    <mergeCell ref="H397:J397"/>
    <mergeCell ref="G386:J386"/>
    <mergeCell ref="H387:J387"/>
    <mergeCell ref="G402:J402"/>
    <mergeCell ref="H403:J403"/>
    <mergeCell ref="G398:J398"/>
    <mergeCell ref="H399:J399"/>
    <mergeCell ref="G392:J392"/>
    <mergeCell ref="H393:J393"/>
    <mergeCell ref="G388:J388"/>
    <mergeCell ref="H389:J389"/>
    <mergeCell ref="G371:J371"/>
    <mergeCell ref="H372:J372"/>
    <mergeCell ref="C382:J382"/>
    <mergeCell ref="D383:J383"/>
    <mergeCell ref="G375:J375"/>
    <mergeCell ref="H376:J376"/>
    <mergeCell ref="G377:J377"/>
    <mergeCell ref="H378:J378"/>
    <mergeCell ref="G367:J367"/>
    <mergeCell ref="H368:J368"/>
    <mergeCell ref="E384:J384"/>
    <mergeCell ref="F385:J385"/>
    <mergeCell ref="G380:J380"/>
    <mergeCell ref="H381:J381"/>
    <mergeCell ref="E373:J373"/>
    <mergeCell ref="F374:J374"/>
    <mergeCell ref="G369:J369"/>
    <mergeCell ref="H370:J370"/>
    <mergeCell ref="I379:J379"/>
    <mergeCell ref="G351:J351"/>
    <mergeCell ref="H352:J352"/>
    <mergeCell ref="E363:J363"/>
    <mergeCell ref="F364:J364"/>
    <mergeCell ref="H357:J357"/>
    <mergeCell ref="G358:J358"/>
    <mergeCell ref="H359:J359"/>
    <mergeCell ref="F360:J360"/>
    <mergeCell ref="G346:J346"/>
    <mergeCell ref="H347:J347"/>
    <mergeCell ref="G365:J365"/>
    <mergeCell ref="H366:J366"/>
    <mergeCell ref="G361:J361"/>
    <mergeCell ref="H362:J362"/>
    <mergeCell ref="H353:J353"/>
    <mergeCell ref="G356:J356"/>
    <mergeCell ref="G348:J348"/>
    <mergeCell ref="H350:J350"/>
    <mergeCell ref="I349:J349"/>
    <mergeCell ref="I355:J355"/>
    <mergeCell ref="I354:J354"/>
    <mergeCell ref="H332:J332"/>
    <mergeCell ref="H342:J342"/>
    <mergeCell ref="H343:J343"/>
    <mergeCell ref="H336:J336"/>
    <mergeCell ref="G337:J337"/>
    <mergeCell ref="H338:J338"/>
    <mergeCell ref="E339:J339"/>
    <mergeCell ref="D328:J328"/>
    <mergeCell ref="E329:J329"/>
    <mergeCell ref="G344:J344"/>
    <mergeCell ref="H345:J345"/>
    <mergeCell ref="F340:J340"/>
    <mergeCell ref="G341:J341"/>
    <mergeCell ref="H334:J334"/>
    <mergeCell ref="G335:J335"/>
    <mergeCell ref="F330:J330"/>
    <mergeCell ref="G331:J331"/>
    <mergeCell ref="I333:J333"/>
    <mergeCell ref="G314:J314"/>
    <mergeCell ref="H315:J315"/>
    <mergeCell ref="G324:J324"/>
    <mergeCell ref="H325:J325"/>
    <mergeCell ref="C318:J318"/>
    <mergeCell ref="D319:J319"/>
    <mergeCell ref="E320:J320"/>
    <mergeCell ref="F321:J321"/>
    <mergeCell ref="G310:J310"/>
    <mergeCell ref="H311:J311"/>
    <mergeCell ref="G326:J326"/>
    <mergeCell ref="H327:J327"/>
    <mergeCell ref="G322:J322"/>
    <mergeCell ref="H323:J323"/>
    <mergeCell ref="G316:J316"/>
    <mergeCell ref="H317:J317"/>
    <mergeCell ref="G312:J312"/>
    <mergeCell ref="H313:J313"/>
    <mergeCell ref="H294:J294"/>
    <mergeCell ref="G295:J295"/>
    <mergeCell ref="C306:J306"/>
    <mergeCell ref="D307:J307"/>
    <mergeCell ref="C300:J300"/>
    <mergeCell ref="D301:J301"/>
    <mergeCell ref="E302:J302"/>
    <mergeCell ref="F303:J303"/>
    <mergeCell ref="H290:J290"/>
    <mergeCell ref="E291:J291"/>
    <mergeCell ref="E308:J308"/>
    <mergeCell ref="F309:J309"/>
    <mergeCell ref="G304:J304"/>
    <mergeCell ref="H305:J305"/>
    <mergeCell ref="H296:J296"/>
    <mergeCell ref="B299:J299"/>
    <mergeCell ref="F292:J292"/>
    <mergeCell ref="G293:J293"/>
    <mergeCell ref="I298:J298"/>
    <mergeCell ref="I297:J297"/>
    <mergeCell ref="E276:J276"/>
    <mergeCell ref="F277:J277"/>
    <mergeCell ref="F286:J286"/>
    <mergeCell ref="G287:J287"/>
    <mergeCell ref="F280:J280"/>
    <mergeCell ref="G281:J281"/>
    <mergeCell ref="H282:J282"/>
    <mergeCell ref="F283:J283"/>
    <mergeCell ref="G272:J272"/>
    <mergeCell ref="H273:J273"/>
    <mergeCell ref="H288:J288"/>
    <mergeCell ref="G289:J289"/>
    <mergeCell ref="G284:J284"/>
    <mergeCell ref="H285:J285"/>
    <mergeCell ref="G278:J278"/>
    <mergeCell ref="H279:J279"/>
    <mergeCell ref="C274:J274"/>
    <mergeCell ref="D275:J275"/>
    <mergeCell ref="H254:J254"/>
    <mergeCell ref="E255:J255"/>
    <mergeCell ref="H264:J264"/>
    <mergeCell ref="G265:J265"/>
    <mergeCell ref="H258:J258"/>
    <mergeCell ref="G259:J259"/>
    <mergeCell ref="H260:J260"/>
    <mergeCell ref="E261:J261"/>
    <mergeCell ref="H248:J248"/>
    <mergeCell ref="H249:J249"/>
    <mergeCell ref="H266:J266"/>
    <mergeCell ref="F267:J267"/>
    <mergeCell ref="F262:J262"/>
    <mergeCell ref="G263:J263"/>
    <mergeCell ref="F256:J256"/>
    <mergeCell ref="G257:J257"/>
    <mergeCell ref="H252:J252"/>
    <mergeCell ref="G253:J253"/>
    <mergeCell ref="I250:J250"/>
    <mergeCell ref="I251:J251"/>
    <mergeCell ref="G227:J227"/>
    <mergeCell ref="G244:J244"/>
    <mergeCell ref="H245:J245"/>
    <mergeCell ref="D235:J235"/>
    <mergeCell ref="E236:J236"/>
    <mergeCell ref="F240:J240"/>
    <mergeCell ref="G241:J241"/>
    <mergeCell ref="F221:J221"/>
    <mergeCell ref="G222:J222"/>
    <mergeCell ref="H246:J246"/>
    <mergeCell ref="H247:J247"/>
    <mergeCell ref="H242:J242"/>
    <mergeCell ref="F243:J243"/>
    <mergeCell ref="B233:J233"/>
    <mergeCell ref="C234:J234"/>
    <mergeCell ref="H223:J223"/>
    <mergeCell ref="D226:J226"/>
    <mergeCell ref="I228:J228"/>
    <mergeCell ref="I229:J229"/>
    <mergeCell ref="I239:J239"/>
    <mergeCell ref="I237:J237"/>
    <mergeCell ref="I238:J238"/>
    <mergeCell ref="I230:J230"/>
    <mergeCell ref="I225:J225"/>
    <mergeCell ref="I224:J224"/>
    <mergeCell ref="H202:J202"/>
    <mergeCell ref="H203:J203"/>
    <mergeCell ref="G212:J212"/>
    <mergeCell ref="H213:J213"/>
    <mergeCell ref="H206:J206"/>
    <mergeCell ref="H207:J207"/>
    <mergeCell ref="H208:J208"/>
    <mergeCell ref="D209:J209"/>
    <mergeCell ref="H198:J198"/>
    <mergeCell ref="H199:J199"/>
    <mergeCell ref="D219:J219"/>
    <mergeCell ref="E220:J220"/>
    <mergeCell ref="E210:J210"/>
    <mergeCell ref="F211:J211"/>
    <mergeCell ref="H204:J204"/>
    <mergeCell ref="H205:J205"/>
    <mergeCell ref="H200:J200"/>
    <mergeCell ref="G201:J201"/>
    <mergeCell ref="I214:J214"/>
    <mergeCell ref="I215:J215"/>
    <mergeCell ref="I216:J216"/>
    <mergeCell ref="I217:J217"/>
    <mergeCell ref="I218:J218"/>
    <mergeCell ref="D184:J184"/>
    <mergeCell ref="E185:J185"/>
    <mergeCell ref="H194:J194"/>
    <mergeCell ref="G195:J195"/>
    <mergeCell ref="H188:J188"/>
    <mergeCell ref="G189:J189"/>
    <mergeCell ref="H190:J190"/>
    <mergeCell ref="G191:J191"/>
    <mergeCell ref="E180:J180"/>
    <mergeCell ref="F181:J181"/>
    <mergeCell ref="H196:J196"/>
    <mergeCell ref="H197:J197"/>
    <mergeCell ref="H192:J192"/>
    <mergeCell ref="G193:J193"/>
    <mergeCell ref="F186:J186"/>
    <mergeCell ref="G187:J187"/>
    <mergeCell ref="G182:J182"/>
    <mergeCell ref="H183:J183"/>
    <mergeCell ref="H165:J165"/>
    <mergeCell ref="H166:J166"/>
    <mergeCell ref="C167:J167"/>
    <mergeCell ref="G176:J176"/>
    <mergeCell ref="H177:J177"/>
    <mergeCell ref="F170:J170"/>
    <mergeCell ref="G171:J171"/>
    <mergeCell ref="H172:J172"/>
    <mergeCell ref="D173:J173"/>
    <mergeCell ref="H155:J155"/>
    <mergeCell ref="H162:J162"/>
    <mergeCell ref="G163:J163"/>
    <mergeCell ref="C178:J178"/>
    <mergeCell ref="D179:J179"/>
    <mergeCell ref="E174:J174"/>
    <mergeCell ref="F175:J175"/>
    <mergeCell ref="D168:J168"/>
    <mergeCell ref="E169:J169"/>
    <mergeCell ref="H164:J164"/>
    <mergeCell ref="H161:J161"/>
    <mergeCell ref="D156:J156"/>
    <mergeCell ref="G157:J157"/>
    <mergeCell ref="H150:J150"/>
    <mergeCell ref="H151:J151"/>
    <mergeCell ref="E146:J146"/>
    <mergeCell ref="F147:J147"/>
    <mergeCell ref="G148:J148"/>
    <mergeCell ref="H149:J149"/>
    <mergeCell ref="H158:J158"/>
    <mergeCell ref="G136:J136"/>
    <mergeCell ref="H137:J137"/>
    <mergeCell ref="G144:J144"/>
    <mergeCell ref="H145:J145"/>
    <mergeCell ref="H160:J160"/>
    <mergeCell ref="H159:J159"/>
    <mergeCell ref="H152:J152"/>
    <mergeCell ref="H153:J153"/>
    <mergeCell ref="H154:J154"/>
    <mergeCell ref="G133:J133"/>
    <mergeCell ref="H134:J134"/>
    <mergeCell ref="G142:J142"/>
    <mergeCell ref="H143:J143"/>
    <mergeCell ref="C138:J138"/>
    <mergeCell ref="D139:J139"/>
    <mergeCell ref="F141:J141"/>
    <mergeCell ref="E140:J140"/>
    <mergeCell ref="F135:J135"/>
    <mergeCell ref="G131:J131"/>
    <mergeCell ref="H132:J132"/>
    <mergeCell ref="G127:J127"/>
    <mergeCell ref="H128:J128"/>
    <mergeCell ref="G121:J121"/>
    <mergeCell ref="H130:J130"/>
    <mergeCell ref="G113:J113"/>
    <mergeCell ref="G93:J93"/>
    <mergeCell ref="H94:J94"/>
    <mergeCell ref="E89:J89"/>
    <mergeCell ref="F90:J90"/>
    <mergeCell ref="G91:J91"/>
    <mergeCell ref="H92:J92"/>
    <mergeCell ref="G111:J111"/>
    <mergeCell ref="G115:J115"/>
    <mergeCell ref="H116:J116"/>
    <mergeCell ref="H114:J114"/>
    <mergeCell ref="G119:J119"/>
    <mergeCell ref="H120:J120"/>
    <mergeCell ref="G129:J129"/>
    <mergeCell ref="G125:J125"/>
    <mergeCell ref="H126:J126"/>
    <mergeCell ref="H122:J122"/>
    <mergeCell ref="H96:J96"/>
    <mergeCell ref="G99:J99"/>
    <mergeCell ref="H100:J100"/>
    <mergeCell ref="H112:J112"/>
    <mergeCell ref="G107:J107"/>
    <mergeCell ref="H108:J108"/>
    <mergeCell ref="D88:J88"/>
    <mergeCell ref="G123:J123"/>
    <mergeCell ref="H124:J124"/>
    <mergeCell ref="I98:J98"/>
    <mergeCell ref="I97:J97"/>
    <mergeCell ref="I102:J102"/>
    <mergeCell ref="G117:J117"/>
    <mergeCell ref="H118:J118"/>
    <mergeCell ref="H75:J75"/>
    <mergeCell ref="I63:J63"/>
    <mergeCell ref="H76:J76"/>
    <mergeCell ref="H72:J72"/>
    <mergeCell ref="H83:J83"/>
    <mergeCell ref="H79:J79"/>
    <mergeCell ref="H80:J80"/>
    <mergeCell ref="H81:J81"/>
    <mergeCell ref="G82:J82"/>
    <mergeCell ref="G109:J109"/>
    <mergeCell ref="H110:J110"/>
    <mergeCell ref="G95:J95"/>
    <mergeCell ref="H84:J84"/>
    <mergeCell ref="H85:J85"/>
    <mergeCell ref="H86:J86"/>
    <mergeCell ref="G71:J71"/>
    <mergeCell ref="H87:J87"/>
    <mergeCell ref="I67:J67"/>
    <mergeCell ref="I101:J101"/>
    <mergeCell ref="I106:J106"/>
    <mergeCell ref="I104:J104"/>
    <mergeCell ref="I103:J103"/>
    <mergeCell ref="I105:J105"/>
    <mergeCell ref="H77:J77"/>
    <mergeCell ref="G78:J78"/>
    <mergeCell ref="H30:J30"/>
    <mergeCell ref="I4:N4"/>
    <mergeCell ref="G59:J59"/>
    <mergeCell ref="H60:J60"/>
    <mergeCell ref="E61:J61"/>
    <mergeCell ref="D40:J40"/>
    <mergeCell ref="F25:J25"/>
    <mergeCell ref="G26:J26"/>
    <mergeCell ref="F62:J62"/>
    <mergeCell ref="H65:J65"/>
    <mergeCell ref="H73:J73"/>
    <mergeCell ref="H74:J74"/>
    <mergeCell ref="H44:J44"/>
    <mergeCell ref="H45:J45"/>
    <mergeCell ref="D54:J54"/>
    <mergeCell ref="E55:J55"/>
    <mergeCell ref="F56:J56"/>
    <mergeCell ref="G57:J57"/>
    <mergeCell ref="H58:J58"/>
    <mergeCell ref="H64:J64"/>
    <mergeCell ref="H66:J66"/>
    <mergeCell ref="F70:J70"/>
    <mergeCell ref="H68:J68"/>
    <mergeCell ref="E69:J69"/>
    <mergeCell ref="I47:J47"/>
    <mergeCell ref="I48:J48"/>
    <mergeCell ref="I49:J49"/>
    <mergeCell ref="I50:J50"/>
    <mergeCell ref="I51:J51"/>
    <mergeCell ref="I52:J52"/>
    <mergeCell ref="I53:J53"/>
    <mergeCell ref="I46:J46"/>
    <mergeCell ref="H661:J661"/>
    <mergeCell ref="H655:J655"/>
    <mergeCell ref="I1:N1"/>
    <mergeCell ref="I2:N2"/>
    <mergeCell ref="I3:N3"/>
    <mergeCell ref="D23:J23"/>
    <mergeCell ref="E24:J24"/>
    <mergeCell ref="B13:J13"/>
    <mergeCell ref="B14:J14"/>
    <mergeCell ref="B15:J15"/>
    <mergeCell ref="C22:J22"/>
    <mergeCell ref="C16:J16"/>
    <mergeCell ref="D17:J17"/>
    <mergeCell ref="G18:J18"/>
    <mergeCell ref="H19:J19"/>
    <mergeCell ref="H21:J21"/>
    <mergeCell ref="F42:J42"/>
    <mergeCell ref="G43:J43"/>
    <mergeCell ref="I11:N11"/>
    <mergeCell ref="B12:I12"/>
    <mergeCell ref="H38:J38"/>
    <mergeCell ref="H39:J39"/>
    <mergeCell ref="E32:J32"/>
    <mergeCell ref="F33:J33"/>
    <mergeCell ref="H35:J35"/>
    <mergeCell ref="H36:J36"/>
    <mergeCell ref="E41:J41"/>
    <mergeCell ref="H37:J37"/>
    <mergeCell ref="D31:J31"/>
    <mergeCell ref="H20:J20"/>
    <mergeCell ref="H27:J27"/>
    <mergeCell ref="H28:J28"/>
    <mergeCell ref="G581:J581"/>
    <mergeCell ref="H582:J582"/>
    <mergeCell ref="I1118:J1118"/>
    <mergeCell ref="I1169:J1169"/>
    <mergeCell ref="I1168:J1168"/>
    <mergeCell ref="I1167:J1167"/>
    <mergeCell ref="I1166:J1166"/>
    <mergeCell ref="I1066:J1066"/>
    <mergeCell ref="I899:J899"/>
    <mergeCell ref="I900:J900"/>
    <mergeCell ref="I901:J901"/>
    <mergeCell ref="I902:J902"/>
    <mergeCell ref="I732:J732"/>
    <mergeCell ref="I730:J730"/>
    <mergeCell ref="I731:J731"/>
    <mergeCell ref="H643:J643"/>
    <mergeCell ref="H639:J639"/>
    <mergeCell ref="H640:J640"/>
    <mergeCell ref="G641:J641"/>
    <mergeCell ref="H663:J663"/>
    <mergeCell ref="G664:J664"/>
    <mergeCell ref="H665:J665"/>
    <mergeCell ref="H669:J669"/>
    <mergeCell ref="G652:J652"/>
    <mergeCell ref="G662:J662"/>
    <mergeCell ref="G656:J656"/>
    <mergeCell ref="H657:J657"/>
    <mergeCell ref="H658:J658"/>
    <mergeCell ref="G659:J659"/>
    <mergeCell ref="C648:J648"/>
    <mergeCell ref="G704:J704"/>
    <mergeCell ref="H705:J705"/>
    <mergeCell ref="H680:J680"/>
    <mergeCell ref="G681:J681"/>
    <mergeCell ref="I634:J634"/>
    <mergeCell ref="I633:J633"/>
    <mergeCell ref="I632:J632"/>
    <mergeCell ref="I631:J631"/>
    <mergeCell ref="I630:J630"/>
    <mergeCell ref="G575:J575"/>
    <mergeCell ref="H576:J576"/>
    <mergeCell ref="G585:J585"/>
    <mergeCell ref="H586:J586"/>
    <mergeCell ref="G579:J579"/>
    <mergeCell ref="G591:J591"/>
    <mergeCell ref="H592:J592"/>
    <mergeCell ref="H602:J602"/>
    <mergeCell ref="G603:J603"/>
    <mergeCell ref="D595:J595"/>
    <mergeCell ref="E596:J596"/>
    <mergeCell ref="F597:J597"/>
    <mergeCell ref="G598:J598"/>
    <mergeCell ref="H601:J601"/>
    <mergeCell ref="B593:J593"/>
    <mergeCell ref="H642:J642"/>
    <mergeCell ref="G589:J589"/>
    <mergeCell ref="H590:J590"/>
    <mergeCell ref="H580:J580"/>
    <mergeCell ref="C594:J594"/>
    <mergeCell ref="H620:J620"/>
    <mergeCell ref="G621:J621"/>
    <mergeCell ref="G614:J614"/>
    <mergeCell ref="H653:J653"/>
    <mergeCell ref="I29:J29"/>
    <mergeCell ref="I746:J746"/>
    <mergeCell ref="H660:J660"/>
    <mergeCell ref="C571:J571"/>
    <mergeCell ref="D572:J572"/>
    <mergeCell ref="E587:J587"/>
    <mergeCell ref="F588:J588"/>
    <mergeCell ref="E583:J583"/>
    <mergeCell ref="F584:J584"/>
    <mergeCell ref="G577:J577"/>
    <mergeCell ref="H578:J578"/>
    <mergeCell ref="E573:J573"/>
    <mergeCell ref="I800:J800"/>
    <mergeCell ref="I1124:J1124"/>
    <mergeCell ref="I1123:J1123"/>
    <mergeCell ref="F574:J574"/>
    <mergeCell ref="G612:J612"/>
    <mergeCell ref="H613:J613"/>
    <mergeCell ref="G608:J608"/>
    <mergeCell ref="H609:J609"/>
    <mergeCell ref="G610:J610"/>
    <mergeCell ref="H611:J611"/>
    <mergeCell ref="G606:J606"/>
    <mergeCell ref="H626:J626"/>
    <mergeCell ref="F627:J627"/>
    <mergeCell ref="H607:J607"/>
    <mergeCell ref="H604:J604"/>
    <mergeCell ref="H624:J624"/>
    <mergeCell ref="G625:J625"/>
    <mergeCell ref="G618:J618"/>
    <mergeCell ref="I696:J696"/>
    <mergeCell ref="I647:J647"/>
  </mergeCells>
  <phoneticPr fontId="25" type="noConversion"/>
  <pageMargins left="0.78740157480314965" right="0.39370078740157483" top="0.78740157480314965" bottom="0.78740157480314965" header="0.31496062992125984" footer="0.31496062992125984"/>
  <pageSetup paperSize="9" scale="65" orientation="portrait" r:id="rId1"/>
  <headerFooter>
    <oddFooter>&amp;R&amp;P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D27"/>
  <sheetViews>
    <sheetView topLeftCell="A10" zoomScale="280" zoomScaleNormal="24" workbookViewId="0">
      <selection activeCell="L22" sqref="L22"/>
    </sheetView>
  </sheetViews>
  <sheetFormatPr defaultColWidth="8.7109375" defaultRowHeight="12.75" x14ac:dyDescent="0.2"/>
  <cols>
    <col min="1" max="1" width="0.7109375" customWidth="1" collapsed="1"/>
    <col min="2" max="13" width="0.5703125" customWidth="1" collapsed="1"/>
    <col min="14" max="15" width="35.7109375" customWidth="1" collapsed="1"/>
    <col min="16" max="17" width="5.7109375" customWidth="1" collapsed="1"/>
    <col min="18" max="18" width="10.7109375" customWidth="1" collapsed="1"/>
    <col min="19" max="19" width="4.7109375" customWidth="1" collapsed="1"/>
    <col min="20" max="20" width="9.85546875" customWidth="1" collapsed="1"/>
    <col min="21" max="21" width="10" customWidth="1" collapsed="1"/>
    <col min="22" max="22" width="10.140625" customWidth="1" collapsed="1"/>
    <col min="23" max="23" width="9.85546875" customWidth="1" collapsed="1"/>
    <col min="24" max="24" width="14.28515625" customWidth="1" collapsed="1"/>
    <col min="25" max="25" width="12.7109375" customWidth="1" collapsed="1"/>
    <col min="26" max="26" width="2.28515625" customWidth="1" collapsed="1"/>
    <col min="27" max="27" width="14.28515625" customWidth="1" collapsed="1"/>
    <col min="28" max="28" width="0.5703125" customWidth="1" collapsed="1"/>
  </cols>
  <sheetData>
    <row r="1" spans="1:27" ht="15" x14ac:dyDescent="0.25">
      <c r="A1" s="1"/>
      <c r="B1" s="310" t="s">
        <v>445</v>
      </c>
      <c r="C1" s="310"/>
      <c r="D1" s="310"/>
      <c r="E1" s="310"/>
      <c r="F1" s="310"/>
      <c r="G1" s="310"/>
      <c r="H1" s="310"/>
      <c r="I1" s="310"/>
      <c r="J1" s="310"/>
      <c r="K1" s="310"/>
      <c r="L1" s="310"/>
      <c r="M1" s="310"/>
      <c r="N1" s="310"/>
      <c r="O1" s="310"/>
      <c r="P1" s="310"/>
      <c r="Q1" s="310"/>
      <c r="R1" s="310"/>
      <c r="S1" s="310"/>
      <c r="T1" s="310"/>
      <c r="U1" s="310"/>
      <c r="V1" s="310"/>
      <c r="W1" s="310"/>
      <c r="X1" s="310"/>
      <c r="Y1" s="310"/>
      <c r="Z1" s="310"/>
      <c r="AA1" s="310"/>
    </row>
    <row r="2" spans="1:27" hidden="1" x14ac:dyDescent="0.2">
      <c r="A2" s="2"/>
      <c r="B2" s="2"/>
      <c r="C2" s="2"/>
      <c r="D2" s="2"/>
      <c r="E2" s="2"/>
      <c r="F2" s="2"/>
      <c r="G2" s="2"/>
      <c r="H2" s="2"/>
      <c r="I2" s="2"/>
      <c r="J2" s="2"/>
      <c r="K2" s="2"/>
      <c r="L2" s="2"/>
      <c r="M2" s="2"/>
      <c r="N2" s="2"/>
      <c r="O2" s="2"/>
      <c r="P2" s="2"/>
      <c r="Q2" s="2"/>
      <c r="R2" s="2"/>
      <c r="S2" s="2"/>
      <c r="T2" s="2"/>
      <c r="U2" s="2"/>
      <c r="V2" s="2"/>
      <c r="W2" s="2"/>
      <c r="X2" s="2"/>
      <c r="Y2" s="2"/>
      <c r="Z2" s="2"/>
      <c r="AA2" s="2"/>
    </row>
    <row r="3" spans="1:27" x14ac:dyDescent="0.2">
      <c r="A3" s="3"/>
      <c r="B3" s="311" t="s">
        <v>446</v>
      </c>
      <c r="C3" s="311"/>
      <c r="D3" s="311"/>
      <c r="E3" s="311"/>
      <c r="F3" s="311"/>
      <c r="G3" s="311"/>
      <c r="H3" s="311"/>
      <c r="I3" s="311"/>
      <c r="J3" s="311"/>
      <c r="K3" s="311"/>
      <c r="L3" s="311"/>
      <c r="M3" s="311"/>
      <c r="N3" s="311"/>
      <c r="O3" s="311"/>
      <c r="P3" s="311"/>
      <c r="Q3" s="311"/>
      <c r="R3" s="311"/>
      <c r="S3" s="311"/>
      <c r="T3" s="311"/>
      <c r="U3" s="311"/>
      <c r="V3" s="311"/>
      <c r="W3" s="311"/>
      <c r="X3" s="311"/>
      <c r="Y3" s="311"/>
      <c r="Z3" s="311"/>
      <c r="AA3" s="311"/>
    </row>
    <row r="4" spans="1:27" ht="9" customHeight="1" x14ac:dyDescent="0.2">
      <c r="A4" s="2"/>
      <c r="B4" s="314"/>
      <c r="C4" s="314"/>
      <c r="D4" s="314"/>
      <c r="E4" s="314"/>
      <c r="F4" s="314"/>
      <c r="G4" s="314"/>
      <c r="H4" s="314"/>
      <c r="I4" s="314"/>
      <c r="J4" s="314"/>
      <c r="K4" s="314"/>
      <c r="L4" s="314"/>
      <c r="M4" s="314"/>
      <c r="N4" s="314"/>
      <c r="O4" s="2"/>
      <c r="P4" s="2"/>
      <c r="Q4" s="2"/>
      <c r="R4" s="2"/>
      <c r="S4" s="2"/>
      <c r="T4" s="2"/>
      <c r="U4" s="2"/>
      <c r="V4" s="2"/>
      <c r="W4" s="2"/>
      <c r="X4" s="2"/>
      <c r="Y4" s="2"/>
      <c r="Z4" s="2"/>
      <c r="AA4" s="2"/>
    </row>
    <row r="5" spans="1:27" x14ac:dyDescent="0.2">
      <c r="A5" s="3"/>
      <c r="B5" s="311" t="s">
        <v>447</v>
      </c>
      <c r="C5" s="311"/>
      <c r="D5" s="311"/>
      <c r="E5" s="311"/>
      <c r="F5" s="311"/>
      <c r="G5" s="311"/>
      <c r="H5" s="311"/>
      <c r="I5" s="311"/>
      <c r="J5" s="311"/>
      <c r="K5" s="311"/>
      <c r="L5" s="311"/>
      <c r="M5" s="311"/>
      <c r="N5" s="311"/>
      <c r="O5" s="311"/>
      <c r="P5" s="311"/>
      <c r="Q5" s="311"/>
      <c r="R5" s="311"/>
      <c r="S5" s="311"/>
      <c r="T5" s="311"/>
      <c r="U5" s="311"/>
      <c r="V5" s="311"/>
      <c r="W5" s="311"/>
      <c r="X5" s="311"/>
      <c r="Y5" s="311"/>
      <c r="Z5" s="311"/>
      <c r="AA5" s="311"/>
    </row>
    <row r="6" spans="1:27" ht="18.75" customHeight="1" thickBot="1" x14ac:dyDescent="0.25">
      <c r="A6" s="2"/>
      <c r="B6" s="314" t="s">
        <v>489</v>
      </c>
      <c r="C6" s="314"/>
      <c r="D6" s="314"/>
      <c r="E6" s="314"/>
      <c r="F6" s="314"/>
      <c r="G6" s="314"/>
      <c r="H6" s="314"/>
      <c r="I6" s="314"/>
      <c r="J6" s="314"/>
      <c r="K6" s="314"/>
      <c r="L6" s="314"/>
      <c r="M6" s="314"/>
      <c r="N6" s="314"/>
      <c r="O6" s="2"/>
      <c r="P6" s="2"/>
      <c r="Q6" s="2"/>
      <c r="R6" s="2"/>
      <c r="S6" s="2"/>
      <c r="T6" s="2"/>
      <c r="U6" s="2"/>
      <c r="V6" s="2"/>
      <c r="W6" s="2"/>
      <c r="X6" s="2"/>
      <c r="Y6" s="2"/>
      <c r="Z6" s="2"/>
      <c r="AA6" s="2"/>
    </row>
    <row r="7" spans="1:27" s="61" customFormat="1" ht="23.25" customHeight="1" thickBot="1" x14ac:dyDescent="0.25">
      <c r="A7" s="56"/>
      <c r="B7" s="312" t="s">
        <v>448</v>
      </c>
      <c r="C7" s="312"/>
      <c r="D7" s="312"/>
      <c r="E7" s="312"/>
      <c r="F7" s="312"/>
      <c r="G7" s="312"/>
      <c r="H7" s="312"/>
      <c r="I7" s="312"/>
      <c r="J7" s="312"/>
      <c r="K7" s="312"/>
      <c r="L7" s="312"/>
      <c r="M7" s="312"/>
      <c r="N7" s="312"/>
      <c r="O7" s="312"/>
      <c r="P7" s="57" t="s">
        <v>449</v>
      </c>
      <c r="Q7" s="57" t="s">
        <v>450</v>
      </c>
      <c r="R7" s="58" t="s">
        <v>451</v>
      </c>
      <c r="S7" s="58" t="s">
        <v>452</v>
      </c>
      <c r="T7" s="58" t="s">
        <v>486</v>
      </c>
      <c r="U7" s="58" t="s">
        <v>490</v>
      </c>
      <c r="V7" s="58" t="s">
        <v>498</v>
      </c>
      <c r="W7" s="58" t="s">
        <v>496</v>
      </c>
      <c r="X7" s="59" t="s">
        <v>453</v>
      </c>
      <c r="Y7" s="313" t="s">
        <v>454</v>
      </c>
      <c r="Z7" s="313"/>
      <c r="AA7" s="60" t="s">
        <v>455</v>
      </c>
    </row>
    <row r="8" spans="1:27" ht="13.5" thickBot="1" x14ac:dyDescent="0.25">
      <c r="A8" s="4"/>
      <c r="B8" s="300" t="s">
        <v>456</v>
      </c>
      <c r="C8" s="300"/>
      <c r="D8" s="300"/>
      <c r="E8" s="300"/>
      <c r="F8" s="300"/>
      <c r="G8" s="300"/>
      <c r="H8" s="300"/>
      <c r="I8" s="300"/>
      <c r="J8" s="300"/>
      <c r="K8" s="300"/>
      <c r="L8" s="300"/>
      <c r="M8" s="300"/>
      <c r="N8" s="300"/>
      <c r="O8" s="300"/>
      <c r="P8" s="5" t="s">
        <v>456</v>
      </c>
      <c r="Q8" s="5" t="s">
        <v>456</v>
      </c>
      <c r="R8" s="5" t="s">
        <v>456</v>
      </c>
      <c r="S8" s="5" t="s">
        <v>456</v>
      </c>
      <c r="T8" s="5" t="s">
        <v>456</v>
      </c>
      <c r="U8" s="76" t="s">
        <v>456</v>
      </c>
      <c r="V8" s="76" t="s">
        <v>456</v>
      </c>
      <c r="W8" s="76" t="s">
        <v>456</v>
      </c>
      <c r="X8" s="5" t="s">
        <v>456</v>
      </c>
      <c r="Y8" s="302" t="s">
        <v>456</v>
      </c>
      <c r="Z8" s="302"/>
      <c r="AA8" s="6" t="s">
        <v>456</v>
      </c>
    </row>
    <row r="9" spans="1:27" x14ac:dyDescent="0.2">
      <c r="A9" s="7"/>
      <c r="B9" s="8"/>
      <c r="C9" s="8"/>
      <c r="D9" s="8"/>
      <c r="E9" s="8"/>
      <c r="F9" s="8"/>
      <c r="G9" s="8"/>
      <c r="H9" s="8"/>
      <c r="I9" s="8"/>
      <c r="J9" s="8"/>
      <c r="K9" s="8"/>
      <c r="L9" s="8"/>
      <c r="M9" s="8"/>
      <c r="N9" s="8"/>
      <c r="O9" s="8"/>
      <c r="P9" s="9"/>
      <c r="Q9" s="9"/>
      <c r="R9" s="9"/>
      <c r="S9" s="9"/>
      <c r="T9" s="9"/>
      <c r="U9" s="9"/>
      <c r="V9" s="9"/>
      <c r="W9" s="9"/>
      <c r="X9" s="9"/>
      <c r="Y9" s="9"/>
      <c r="Z9" s="9"/>
      <c r="AA9" s="9"/>
    </row>
    <row r="10" spans="1:27" ht="12.75" customHeight="1" x14ac:dyDescent="0.2">
      <c r="A10" s="10"/>
      <c r="B10" s="303" t="s">
        <v>457</v>
      </c>
      <c r="C10" s="303"/>
      <c r="D10" s="303"/>
      <c r="E10" s="303"/>
      <c r="F10" s="303"/>
      <c r="G10" s="303"/>
      <c r="H10" s="303"/>
      <c r="I10" s="303"/>
      <c r="J10" s="303"/>
      <c r="K10" s="303"/>
      <c r="L10" s="303"/>
      <c r="M10" s="303"/>
      <c r="N10" s="303"/>
      <c r="O10" s="303"/>
      <c r="P10" s="33" t="s">
        <v>458</v>
      </c>
      <c r="Q10" s="33"/>
      <c r="R10" s="34"/>
      <c r="S10" s="34"/>
      <c r="T10" s="34"/>
      <c r="U10" s="34"/>
      <c r="V10" s="34"/>
      <c r="W10" s="34"/>
      <c r="X10" s="18" t="s">
        <v>459</v>
      </c>
      <c r="Y10" s="304" t="s">
        <v>460</v>
      </c>
      <c r="Z10" s="304"/>
      <c r="AA10" s="19" t="s">
        <v>461</v>
      </c>
    </row>
    <row r="11" spans="1:27" ht="14.25" customHeight="1" x14ac:dyDescent="0.2">
      <c r="A11" s="10"/>
      <c r="B11" s="48"/>
      <c r="C11" s="305" t="s">
        <v>462</v>
      </c>
      <c r="D11" s="305"/>
      <c r="E11" s="305"/>
      <c r="F11" s="305"/>
      <c r="G11" s="305"/>
      <c r="H11" s="305"/>
      <c r="I11" s="305"/>
      <c r="J11" s="305"/>
      <c r="K11" s="305"/>
      <c r="L11" s="305"/>
      <c r="M11" s="305"/>
      <c r="N11" s="305"/>
      <c r="O11" s="305"/>
      <c r="P11" s="35" t="s">
        <v>458</v>
      </c>
      <c r="Q11" s="36" t="s">
        <v>463</v>
      </c>
      <c r="R11" s="35"/>
      <c r="S11" s="35"/>
      <c r="T11" s="35"/>
      <c r="U11" s="35"/>
      <c r="V11" s="35"/>
      <c r="W11" s="35"/>
      <c r="X11" s="20" t="s">
        <v>459</v>
      </c>
      <c r="Y11" s="299" t="s">
        <v>460</v>
      </c>
      <c r="Z11" s="299"/>
      <c r="AA11" s="21" t="s">
        <v>461</v>
      </c>
    </row>
    <row r="12" spans="1:27" ht="14.25" customHeight="1" x14ac:dyDescent="0.2">
      <c r="A12" s="10"/>
      <c r="B12" s="49"/>
      <c r="C12" s="50"/>
      <c r="D12" s="307" t="s">
        <v>464</v>
      </c>
      <c r="E12" s="307"/>
      <c r="F12" s="307"/>
      <c r="G12" s="307"/>
      <c r="H12" s="307"/>
      <c r="I12" s="307"/>
      <c r="J12" s="307"/>
      <c r="K12" s="307"/>
      <c r="L12" s="307"/>
      <c r="M12" s="307"/>
      <c r="N12" s="307"/>
      <c r="O12" s="307"/>
      <c r="P12" s="37" t="s">
        <v>458</v>
      </c>
      <c r="Q12" s="38" t="s">
        <v>465</v>
      </c>
      <c r="R12" s="37"/>
      <c r="S12" s="37"/>
      <c r="T12" s="37"/>
      <c r="U12" s="37"/>
      <c r="V12" s="37"/>
      <c r="W12" s="37"/>
      <c r="X12" s="66" t="s">
        <v>459</v>
      </c>
      <c r="Y12" s="325" t="s">
        <v>460</v>
      </c>
      <c r="Z12" s="325"/>
      <c r="AA12" s="22" t="s">
        <v>461</v>
      </c>
    </row>
    <row r="13" spans="1:27" ht="12.75" customHeight="1" x14ac:dyDescent="0.2">
      <c r="A13" s="10"/>
      <c r="B13" s="49"/>
      <c r="C13" s="50"/>
      <c r="D13" s="51"/>
      <c r="E13" s="308" t="s">
        <v>466</v>
      </c>
      <c r="F13" s="308"/>
      <c r="G13" s="308"/>
      <c r="H13" s="308"/>
      <c r="I13" s="308"/>
      <c r="J13" s="308"/>
      <c r="K13" s="308"/>
      <c r="L13" s="308"/>
      <c r="M13" s="308"/>
      <c r="N13" s="308"/>
      <c r="O13" s="308"/>
      <c r="P13" s="39" t="s">
        <v>458</v>
      </c>
      <c r="Q13" s="39" t="s">
        <v>465</v>
      </c>
      <c r="R13" s="39" t="s">
        <v>467</v>
      </c>
      <c r="S13" s="40"/>
      <c r="T13" s="40"/>
      <c r="U13" s="40"/>
      <c r="V13" s="40"/>
      <c r="W13" s="40"/>
      <c r="X13" s="23" t="s">
        <v>459</v>
      </c>
      <c r="Y13" s="309" t="s">
        <v>460</v>
      </c>
      <c r="Z13" s="309"/>
      <c r="AA13" s="24" t="s">
        <v>461</v>
      </c>
    </row>
    <row r="14" spans="1:27" ht="12.75" customHeight="1" x14ac:dyDescent="0.2">
      <c r="A14" s="10"/>
      <c r="B14" s="49"/>
      <c r="C14" s="50"/>
      <c r="D14" s="51"/>
      <c r="E14" s="52"/>
      <c r="F14" s="326" t="s">
        <v>468</v>
      </c>
      <c r="G14" s="326"/>
      <c r="H14" s="326"/>
      <c r="I14" s="326"/>
      <c r="J14" s="326"/>
      <c r="K14" s="326"/>
      <c r="L14" s="326"/>
      <c r="M14" s="326"/>
      <c r="N14" s="326"/>
      <c r="O14" s="326"/>
      <c r="P14" s="41" t="s">
        <v>458</v>
      </c>
      <c r="Q14" s="41" t="s">
        <v>465</v>
      </c>
      <c r="R14" s="41" t="s">
        <v>469</v>
      </c>
      <c r="S14" s="42"/>
      <c r="T14" s="42"/>
      <c r="U14" s="42"/>
      <c r="V14" s="42"/>
      <c r="W14" s="42"/>
      <c r="X14" s="25" t="s">
        <v>459</v>
      </c>
      <c r="Y14" s="327" t="s">
        <v>460</v>
      </c>
      <c r="Z14" s="327"/>
      <c r="AA14" s="26" t="s">
        <v>461</v>
      </c>
    </row>
    <row r="15" spans="1:27" ht="12.75" customHeight="1" x14ac:dyDescent="0.2">
      <c r="A15" s="10"/>
      <c r="B15" s="49"/>
      <c r="C15" s="50"/>
      <c r="D15" s="51"/>
      <c r="E15" s="52"/>
      <c r="F15" s="53"/>
      <c r="G15" s="306" t="s">
        <v>470</v>
      </c>
      <c r="H15" s="306"/>
      <c r="I15" s="306"/>
      <c r="J15" s="306"/>
      <c r="K15" s="306"/>
      <c r="L15" s="306"/>
      <c r="M15" s="306"/>
      <c r="N15" s="306"/>
      <c r="O15" s="306"/>
      <c r="P15" s="43" t="s">
        <v>458</v>
      </c>
      <c r="Q15" s="43" t="s">
        <v>465</v>
      </c>
      <c r="R15" s="43" t="s">
        <v>471</v>
      </c>
      <c r="S15" s="44"/>
      <c r="T15" s="44"/>
      <c r="U15" s="44"/>
      <c r="V15" s="44"/>
      <c r="W15" s="44"/>
      <c r="X15" s="27" t="s">
        <v>459</v>
      </c>
      <c r="Y15" s="301" t="s">
        <v>460</v>
      </c>
      <c r="Z15" s="301"/>
      <c r="AA15" s="28" t="s">
        <v>461</v>
      </c>
    </row>
    <row r="16" spans="1:27" ht="12.75" customHeight="1" x14ac:dyDescent="0.2">
      <c r="A16" s="10"/>
      <c r="B16" s="49"/>
      <c r="C16" s="50"/>
      <c r="D16" s="51"/>
      <c r="E16" s="52"/>
      <c r="F16" s="53"/>
      <c r="G16" s="54"/>
      <c r="H16" s="328" t="s">
        <v>472</v>
      </c>
      <c r="I16" s="328"/>
      <c r="J16" s="328"/>
      <c r="K16" s="328"/>
      <c r="L16" s="328"/>
      <c r="M16" s="328"/>
      <c r="N16" s="328"/>
      <c r="O16" s="328"/>
      <c r="P16" s="45" t="s">
        <v>458</v>
      </c>
      <c r="Q16" s="45" t="s">
        <v>465</v>
      </c>
      <c r="R16" s="45" t="s">
        <v>473</v>
      </c>
      <c r="S16" s="46"/>
      <c r="T16" s="46"/>
      <c r="U16" s="46"/>
      <c r="V16" s="46"/>
      <c r="W16" s="46"/>
      <c r="X16" s="29" t="s">
        <v>459</v>
      </c>
      <c r="Y16" s="329" t="s">
        <v>460</v>
      </c>
      <c r="Z16" s="329"/>
      <c r="AA16" s="30" t="s">
        <v>461</v>
      </c>
    </row>
    <row r="17" spans="1:30" ht="12.75" customHeight="1" x14ac:dyDescent="0.2">
      <c r="A17" s="10"/>
      <c r="B17" s="49"/>
      <c r="C17" s="50"/>
      <c r="D17" s="51"/>
      <c r="E17" s="52"/>
      <c r="F17" s="53"/>
      <c r="G17" s="54"/>
      <c r="H17" s="55"/>
      <c r="I17" s="322" t="s">
        <v>474</v>
      </c>
      <c r="J17" s="323"/>
      <c r="K17" s="323"/>
      <c r="L17" s="323"/>
      <c r="M17" s="323"/>
      <c r="N17" s="323"/>
      <c r="O17" s="324"/>
      <c r="P17" s="47" t="s">
        <v>458</v>
      </c>
      <c r="Q17" s="47" t="s">
        <v>465</v>
      </c>
      <c r="R17" s="47" t="s">
        <v>473</v>
      </c>
      <c r="S17" s="47" t="s">
        <v>475</v>
      </c>
      <c r="T17" s="47"/>
      <c r="U17" s="65"/>
      <c r="V17" s="65"/>
      <c r="W17" s="65"/>
      <c r="X17" s="31" t="s">
        <v>459</v>
      </c>
      <c r="Y17" s="330" t="s">
        <v>460</v>
      </c>
      <c r="Z17" s="330"/>
      <c r="AA17" s="32" t="s">
        <v>461</v>
      </c>
      <c r="AD17" s="67" t="s">
        <v>492</v>
      </c>
    </row>
    <row r="18" spans="1:30" ht="12.75" customHeight="1" x14ac:dyDescent="0.2">
      <c r="A18" s="10"/>
      <c r="B18" s="49"/>
      <c r="C18" s="50"/>
      <c r="D18" s="51"/>
      <c r="E18" s="52"/>
      <c r="F18" s="53"/>
      <c r="G18" s="54"/>
      <c r="H18" s="55"/>
      <c r="I18" s="63"/>
      <c r="J18" s="319" t="s">
        <v>487</v>
      </c>
      <c r="K18" s="320"/>
      <c r="L18" s="320"/>
      <c r="M18" s="320"/>
      <c r="N18" s="320"/>
      <c r="O18" s="321"/>
      <c r="P18" s="71" t="s">
        <v>458</v>
      </c>
      <c r="Q18" s="71" t="s">
        <v>465</v>
      </c>
      <c r="R18" s="71" t="s">
        <v>473</v>
      </c>
      <c r="S18" s="71" t="s">
        <v>475</v>
      </c>
      <c r="T18" s="72" t="s">
        <v>488</v>
      </c>
      <c r="U18" s="73"/>
      <c r="V18" s="73"/>
      <c r="W18" s="73"/>
      <c r="X18" s="74" t="s">
        <v>459</v>
      </c>
      <c r="Y18" s="315" t="s">
        <v>460</v>
      </c>
      <c r="Z18" s="315"/>
      <c r="AA18" s="75" t="s">
        <v>461</v>
      </c>
    </row>
    <row r="19" spans="1:30" ht="12.75" customHeight="1" x14ac:dyDescent="0.2">
      <c r="A19" s="10"/>
      <c r="B19" s="49"/>
      <c r="C19" s="50"/>
      <c r="D19" s="51"/>
      <c r="E19" s="52"/>
      <c r="F19" s="53"/>
      <c r="G19" s="54"/>
      <c r="H19" s="55"/>
      <c r="I19" s="63"/>
      <c r="J19" s="77"/>
      <c r="K19" s="319" t="s">
        <v>494</v>
      </c>
      <c r="L19" s="320"/>
      <c r="M19" s="320"/>
      <c r="N19" s="320"/>
      <c r="O19" s="321"/>
      <c r="P19" s="71" t="s">
        <v>458</v>
      </c>
      <c r="Q19" s="71" t="s">
        <v>465</v>
      </c>
      <c r="R19" s="71" t="s">
        <v>473</v>
      </c>
      <c r="S19" s="71" t="s">
        <v>475</v>
      </c>
      <c r="T19" s="72" t="s">
        <v>488</v>
      </c>
      <c r="U19" s="73" t="s">
        <v>491</v>
      </c>
      <c r="V19" s="73"/>
      <c r="W19" s="73"/>
      <c r="X19" s="74" t="s">
        <v>459</v>
      </c>
      <c r="Y19" s="315" t="s">
        <v>460</v>
      </c>
      <c r="Z19" s="315"/>
      <c r="AA19" s="75" t="s">
        <v>461</v>
      </c>
    </row>
    <row r="20" spans="1:30" ht="12.75" customHeight="1" x14ac:dyDescent="0.2">
      <c r="A20" s="10"/>
      <c r="B20" s="49"/>
      <c r="C20" s="50"/>
      <c r="D20" s="51"/>
      <c r="E20" s="52"/>
      <c r="F20" s="53"/>
      <c r="G20" s="54"/>
      <c r="H20" s="55"/>
      <c r="I20" s="63"/>
      <c r="J20" s="77"/>
      <c r="K20" s="77"/>
      <c r="L20" s="319" t="s">
        <v>499</v>
      </c>
      <c r="M20" s="320"/>
      <c r="N20" s="320"/>
      <c r="O20" s="321"/>
      <c r="P20" s="71" t="s">
        <v>458</v>
      </c>
      <c r="Q20" s="71" t="s">
        <v>465</v>
      </c>
      <c r="R20" s="71" t="s">
        <v>473</v>
      </c>
      <c r="S20" s="71" t="s">
        <v>475</v>
      </c>
      <c r="T20" s="72" t="s">
        <v>488</v>
      </c>
      <c r="U20" s="73" t="s">
        <v>491</v>
      </c>
      <c r="V20" s="73" t="s">
        <v>497</v>
      </c>
      <c r="W20" s="73"/>
      <c r="X20" s="74" t="s">
        <v>459</v>
      </c>
      <c r="Y20" s="315" t="s">
        <v>460</v>
      </c>
      <c r="Z20" s="315"/>
      <c r="AA20" s="75" t="s">
        <v>461</v>
      </c>
    </row>
    <row r="21" spans="1:30" ht="12.75" customHeight="1" x14ac:dyDescent="0.2">
      <c r="A21" s="10"/>
      <c r="B21" s="49"/>
      <c r="C21" s="50"/>
      <c r="D21" s="51"/>
      <c r="E21" s="52"/>
      <c r="F21" s="53"/>
      <c r="G21" s="54"/>
      <c r="H21" s="55"/>
      <c r="I21" s="63"/>
      <c r="J21" s="78"/>
      <c r="K21" s="78"/>
      <c r="L21" s="78"/>
      <c r="M21" s="316" t="s">
        <v>495</v>
      </c>
      <c r="N21" s="317"/>
      <c r="O21" s="318"/>
      <c r="P21" s="71" t="s">
        <v>458</v>
      </c>
      <c r="Q21" s="71" t="s">
        <v>465</v>
      </c>
      <c r="R21" s="71" t="s">
        <v>473</v>
      </c>
      <c r="S21" s="71" t="s">
        <v>475</v>
      </c>
      <c r="T21" s="72" t="s">
        <v>488</v>
      </c>
      <c r="U21" s="73" t="s">
        <v>491</v>
      </c>
      <c r="V21" s="73" t="s">
        <v>497</v>
      </c>
      <c r="W21" s="73" t="s">
        <v>493</v>
      </c>
      <c r="X21" s="74" t="s">
        <v>459</v>
      </c>
      <c r="Y21" s="315" t="s">
        <v>460</v>
      </c>
      <c r="Z21" s="315"/>
      <c r="AA21" s="75" t="s">
        <v>461</v>
      </c>
    </row>
    <row r="22" spans="1:30" ht="14.45" customHeight="1" thickBot="1" x14ac:dyDescent="0.25">
      <c r="B22" s="62"/>
      <c r="C22" s="62"/>
      <c r="D22" s="62"/>
      <c r="E22" s="62"/>
      <c r="F22" s="62"/>
      <c r="G22" s="62"/>
      <c r="H22" s="62"/>
      <c r="I22" s="62"/>
      <c r="J22" s="62"/>
      <c r="K22" s="62"/>
      <c r="L22" s="62"/>
      <c r="M22" s="62"/>
      <c r="N22" s="62"/>
      <c r="O22" s="62"/>
      <c r="P22" s="62"/>
      <c r="Q22" s="62"/>
      <c r="R22" s="62"/>
      <c r="S22" s="62"/>
      <c r="T22" s="62"/>
      <c r="U22" s="62"/>
      <c r="V22" s="62"/>
      <c r="W22" s="62"/>
      <c r="X22" s="68"/>
      <c r="Y22" s="332"/>
      <c r="Z22" s="332"/>
      <c r="AA22" s="68"/>
    </row>
    <row r="23" spans="1:30" ht="13.5" thickBot="1" x14ac:dyDescent="0.25">
      <c r="A23" s="11"/>
      <c r="B23" s="335" t="s">
        <v>476</v>
      </c>
      <c r="C23" s="336"/>
      <c r="D23" s="336"/>
      <c r="E23" s="336"/>
      <c r="F23" s="336"/>
      <c r="G23" s="336"/>
      <c r="H23" s="336"/>
      <c r="I23" s="336"/>
      <c r="J23" s="336"/>
      <c r="K23" s="336"/>
      <c r="L23" s="336"/>
      <c r="M23" s="336"/>
      <c r="N23" s="336"/>
      <c r="O23" s="336"/>
      <c r="P23" s="336"/>
      <c r="Q23" s="336"/>
      <c r="R23" s="336"/>
      <c r="S23" s="336"/>
      <c r="T23" s="336"/>
      <c r="U23" s="336"/>
      <c r="V23" s="336"/>
      <c r="W23" s="337"/>
      <c r="X23" s="69" t="s">
        <v>459</v>
      </c>
      <c r="Y23" s="333" t="s">
        <v>460</v>
      </c>
      <c r="Z23" s="333"/>
      <c r="AA23" s="70" t="s">
        <v>461</v>
      </c>
    </row>
    <row r="24" spans="1:30" x14ac:dyDescent="0.2">
      <c r="M24" s="12"/>
      <c r="N24" s="12"/>
      <c r="O24" s="12"/>
      <c r="P24" s="12"/>
      <c r="Q24" s="12"/>
      <c r="R24" s="12"/>
      <c r="S24" s="12"/>
      <c r="T24" s="12"/>
      <c r="U24" s="12"/>
      <c r="V24" s="12"/>
      <c r="W24" s="12"/>
      <c r="X24" s="12"/>
      <c r="Y24" s="12"/>
      <c r="Z24" s="12"/>
      <c r="AA24" s="12"/>
    </row>
    <row r="25" spans="1:30" ht="12.75" customHeight="1" x14ac:dyDescent="0.2">
      <c r="B25" s="311" t="s">
        <v>477</v>
      </c>
      <c r="C25" s="311"/>
      <c r="D25" s="311"/>
      <c r="E25" s="311"/>
      <c r="F25" s="311"/>
      <c r="G25" s="311"/>
      <c r="H25" s="311"/>
      <c r="I25" s="311"/>
      <c r="J25" s="311"/>
      <c r="K25" s="311"/>
      <c r="L25" s="311"/>
      <c r="M25" s="311"/>
      <c r="N25" s="311"/>
      <c r="O25" s="13" t="s">
        <v>478</v>
      </c>
      <c r="P25" s="14"/>
      <c r="Q25" s="334"/>
      <c r="R25" s="334"/>
      <c r="S25" s="14"/>
      <c r="T25" s="14"/>
      <c r="U25" s="14"/>
      <c r="V25" s="14"/>
      <c r="W25" s="14"/>
      <c r="X25" s="334" t="s">
        <v>479</v>
      </c>
      <c r="Y25" s="334"/>
      <c r="Z25" s="14"/>
      <c r="AA25" s="15" t="s">
        <v>480</v>
      </c>
    </row>
    <row r="26" spans="1:30" x14ac:dyDescent="0.2">
      <c r="B26" s="16"/>
      <c r="C26" s="16"/>
      <c r="D26" s="16"/>
      <c r="E26" s="16"/>
      <c r="F26" s="16"/>
      <c r="G26" s="16"/>
      <c r="H26" s="16"/>
      <c r="I26" s="16"/>
      <c r="J26" s="16"/>
      <c r="K26" s="16"/>
      <c r="L26" s="16"/>
      <c r="M26" s="16"/>
      <c r="N26" s="16"/>
      <c r="O26" s="64" t="s">
        <v>481</v>
      </c>
      <c r="P26" s="64"/>
      <c r="Q26" s="331" t="s">
        <v>482</v>
      </c>
      <c r="R26" s="331"/>
      <c r="S26" s="64"/>
      <c r="T26" s="64"/>
      <c r="U26" s="64"/>
      <c r="V26" s="64"/>
      <c r="W26" s="64"/>
      <c r="X26" s="331" t="s">
        <v>483</v>
      </c>
      <c r="Y26" s="331"/>
      <c r="Z26" s="64"/>
      <c r="AA26" s="64" t="s">
        <v>484</v>
      </c>
    </row>
    <row r="27" spans="1:30" x14ac:dyDescent="0.2">
      <c r="I27" s="17" t="s">
        <v>485</v>
      </c>
      <c r="J27" s="17"/>
      <c r="K27" s="17"/>
      <c r="L27" s="17"/>
      <c r="M27" s="17"/>
      <c r="N27" s="17"/>
    </row>
  </sheetData>
  <mergeCells count="41">
    <mergeCell ref="Q26:R26"/>
    <mergeCell ref="X26:Y26"/>
    <mergeCell ref="Y22:Z22"/>
    <mergeCell ref="Y23:Z23"/>
    <mergeCell ref="Q25:R25"/>
    <mergeCell ref="B23:W23"/>
    <mergeCell ref="B25:N25"/>
    <mergeCell ref="X25:Y25"/>
    <mergeCell ref="I17:O17"/>
    <mergeCell ref="Y12:Z12"/>
    <mergeCell ref="F14:O14"/>
    <mergeCell ref="Y14:Z14"/>
    <mergeCell ref="H16:O16"/>
    <mergeCell ref="Y16:Z16"/>
    <mergeCell ref="Y17:Z17"/>
    <mergeCell ref="Y18:Z18"/>
    <mergeCell ref="M21:O21"/>
    <mergeCell ref="L20:O20"/>
    <mergeCell ref="Y20:Z20"/>
    <mergeCell ref="K19:O19"/>
    <mergeCell ref="Y21:Z21"/>
    <mergeCell ref="Y19:Z19"/>
    <mergeCell ref="J18:O18"/>
    <mergeCell ref="B1:AA1"/>
    <mergeCell ref="B3:AA3"/>
    <mergeCell ref="B5:AA5"/>
    <mergeCell ref="B7:O7"/>
    <mergeCell ref="Y7:Z7"/>
    <mergeCell ref="B4:N4"/>
    <mergeCell ref="B6:N6"/>
    <mergeCell ref="Y11:Z11"/>
    <mergeCell ref="B8:O8"/>
    <mergeCell ref="Y15:Z15"/>
    <mergeCell ref="Y8:Z8"/>
    <mergeCell ref="B10:O10"/>
    <mergeCell ref="Y10:Z10"/>
    <mergeCell ref="C11:O11"/>
    <mergeCell ref="G15:O15"/>
    <mergeCell ref="D12:O12"/>
    <mergeCell ref="E13:O13"/>
    <mergeCell ref="Y13:Z13"/>
  </mergeCells>
  <phoneticPr fontId="0" type="noConversion"/>
  <pageMargins left="0.39370078740157483" right="0.23622047244094491" top="0.74803149606299213" bottom="0.39370078740157483" header="0.51181102362204722" footer="0.51181102362204722"/>
  <pageSetup scale="92" firstPageNumber="0" fitToHeight="0" orientation="landscape" horizontalDpi="300" verticalDpi="300" r:id="rId1"/>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39</vt:i4>
      </vt:variant>
    </vt:vector>
  </HeadingPairs>
  <TitlesOfParts>
    <vt:vector size="41" baseType="lpstr">
      <vt:lpstr>Результат</vt:lpstr>
      <vt:lpstr>Лист1</vt:lpstr>
      <vt:lpstr>clsAnalityc1</vt:lpstr>
      <vt:lpstr>clsAnalityc2</vt:lpstr>
      <vt:lpstr>clsAnalityc3</vt:lpstr>
      <vt:lpstr>ColTotalAnalityc1</vt:lpstr>
      <vt:lpstr>ColTotalAnalityc2</vt:lpstr>
      <vt:lpstr>ColTotalAnalityc3</vt:lpstr>
      <vt:lpstr>ColTotalCSR1</vt:lpstr>
      <vt:lpstr>ColTotalCSR2</vt:lpstr>
      <vt:lpstr>ColTotalCSR3</vt:lpstr>
      <vt:lpstr>ColTotalCSR4</vt:lpstr>
      <vt:lpstr>ColTotalFKR1</vt:lpstr>
      <vt:lpstr>ColTotalFKR2</vt:lpstr>
      <vt:lpstr>ColTotalGRBS</vt:lpstr>
      <vt:lpstr>ColTotalSubEKR</vt:lpstr>
      <vt:lpstr>CSR</vt:lpstr>
      <vt:lpstr>FKR</vt:lpstr>
      <vt:lpstr>Footer</vt:lpstr>
      <vt:lpstr>GRBS</vt:lpstr>
      <vt:lpstr>Header</vt:lpstr>
      <vt:lpstr>Row</vt:lpstr>
      <vt:lpstr>SubEKR</vt:lpstr>
      <vt:lpstr>Total</vt:lpstr>
      <vt:lpstr>TotalAnalityc1</vt:lpstr>
      <vt:lpstr>TotalAnalityc2</vt:lpstr>
      <vt:lpstr>TotalAnalityc3</vt:lpstr>
      <vt:lpstr>TotalCSRXX00000000</vt:lpstr>
      <vt:lpstr>TotalCSRXXX0000000</vt:lpstr>
      <vt:lpstr>TotalCSRXXXXX00000</vt:lpstr>
      <vt:lpstr>TotalCSRXXXXXXXXXX</vt:lpstr>
      <vt:lpstr>TotalFKRXX00</vt:lpstr>
      <vt:lpstr>TotalFKRXXXX</vt:lpstr>
      <vt:lpstr>TotalGRBS</vt:lpstr>
      <vt:lpstr>TotalSubEKR</vt:lpstr>
      <vt:lpstr>TotalVR</vt:lpstr>
      <vt:lpstr>VR</vt:lpstr>
      <vt:lpstr>Year1</vt:lpstr>
      <vt:lpstr>Year2</vt:lpstr>
      <vt:lpstr>Year3</vt:lpstr>
      <vt:lpstr>Результат!Заголовки_для_печати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Греков Сергей Викторович</dc:creator>
  <cp:lastModifiedBy>Ирина Черниговская</cp:lastModifiedBy>
  <cp:revision>0</cp:revision>
  <cp:lastPrinted>2018-03-21T05:20:25Z</cp:lastPrinted>
  <dcterms:created xsi:type="dcterms:W3CDTF">2017-02-20T14:15:25Z</dcterms:created>
  <dcterms:modified xsi:type="dcterms:W3CDTF">2018-03-26T09:40:07Z</dcterms:modified>
  <dc:language>ru-RU</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